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uriharaHironao\Desktop\"/>
    </mc:Choice>
  </mc:AlternateContent>
  <xr:revisionPtr revIDLastSave="0" documentId="8_{23BEAE8B-CEA1-4B95-B266-2ADA9FD45BBA}" xr6:coauthVersionLast="47" xr6:coauthVersionMax="47" xr10:uidLastSave="{00000000-0000-0000-0000-000000000000}"/>
  <bookViews>
    <workbookView xWindow="-108" yWindow="-108" windowWidth="23256" windowHeight="12456" tabRatio="950" activeTab="1" xr2:uid="{00000000-000D-0000-FFFF-FFFF00000000}"/>
  </bookViews>
  <sheets>
    <sheet name="野球ネットデータ" sheetId="43" r:id="rId1"/>
    <sheet name="基礎データ" sheetId="6" r:id="rId2"/>
    <sheet name="部員登録" sheetId="2" r:id="rId3"/>
    <sheet name="選手資格証明書" sheetId="35" r:id="rId4"/>
    <sheet name="春季選手登録" sheetId="20" r:id="rId5"/>
    <sheet name="秋季選手登録" sheetId="9" r:id="rId6"/>
    <sheet name="選手権登録変更" sheetId="40" r:id="rId7"/>
    <sheet name="春・秋登録変更" sheetId="7" r:id="rId8"/>
    <sheet name="抹消・追加" sheetId="5" r:id="rId9"/>
    <sheet name="行事報告書" sheetId="10" r:id="rId10"/>
    <sheet name="報道提出用" sheetId="42" r:id="rId11"/>
  </sheets>
  <definedNames>
    <definedName name="_xlnm._FilterDatabase" localSheetId="1" hidden="1">基礎データ!#REF!</definedName>
    <definedName name="_xlnm.Print_Area" localSheetId="1">基礎データ!$A$8:$D$21</definedName>
    <definedName name="_xlnm.Print_Area" localSheetId="9">行事報告書!$C$1:$BB$89</definedName>
    <definedName name="_xlnm.Print_Area" localSheetId="5">秋季選手登録!$B$1:$BO$59</definedName>
    <definedName name="_xlnm.Print_Area" localSheetId="7">春・秋登録変更!$C$1:$AX$31</definedName>
    <definedName name="_xlnm.Print_Area" localSheetId="4">春季選手登録!$B$1:$BO$59</definedName>
    <definedName name="_xlnm.Print_Area" localSheetId="6">選手権登録変更!$C$1:$AX$31</definedName>
    <definedName name="_xlnm.Print_Area" localSheetId="3">選手資格証明書!$D$1:$DE$69</definedName>
    <definedName name="_xlnm.Print_Area" localSheetId="2">部員登録!$B$1:$BC$215</definedName>
    <definedName name="_xlnm.Print_Area" localSheetId="10">報道提出用!$A$2:$H$132</definedName>
    <definedName name="_xlnm.Print_Area" localSheetId="8">抹消・追加!$B$1:$AY$92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9" l="1"/>
  <c r="E48" i="9"/>
  <c r="E42" i="9"/>
  <c r="P42" i="9"/>
  <c r="AB42" i="9"/>
  <c r="AR42" i="9"/>
  <c r="BC42" i="9"/>
  <c r="BC43" i="9"/>
  <c r="E44" i="9"/>
  <c r="P44" i="9"/>
  <c r="AB44" i="9"/>
  <c r="AR44" i="9"/>
  <c r="BC44" i="9"/>
  <c r="BC45" i="9"/>
  <c r="E42" i="20"/>
  <c r="P42" i="20"/>
  <c r="AB42" i="20"/>
  <c r="AR42" i="20"/>
  <c r="BC42" i="20"/>
  <c r="BC43" i="20"/>
  <c r="E44" i="20"/>
  <c r="P44" i="20"/>
  <c r="AB44" i="20"/>
  <c r="AR44" i="20"/>
  <c r="BC44" i="20"/>
  <c r="BC45" i="20"/>
  <c r="P58" i="6"/>
  <c r="D2" i="6"/>
  <c r="CK46" i="35"/>
  <c r="CC46" i="35"/>
  <c r="BY46" i="35"/>
  <c r="BG47" i="35"/>
  <c r="BG46" i="35"/>
  <c r="I44" i="35"/>
  <c r="O55" i="35" l="1"/>
  <c r="B77" i="2" l="1"/>
  <c r="AA77" i="2"/>
  <c r="AR77" i="2"/>
  <c r="AO80" i="2"/>
  <c r="AS80" i="2"/>
  <c r="AW80" i="2"/>
  <c r="B83" i="2"/>
  <c r="I83" i="2"/>
  <c r="L83" i="2"/>
  <c r="Z83" i="2"/>
  <c r="AH83" i="2"/>
  <c r="AH84" i="2"/>
  <c r="B85" i="2"/>
  <c r="I85" i="2"/>
  <c r="L85" i="2"/>
  <c r="Z85" i="2"/>
  <c r="AH85" i="2"/>
  <c r="AH86" i="2"/>
  <c r="B87" i="2"/>
  <c r="I87" i="2"/>
  <c r="L87" i="2"/>
  <c r="Z87" i="2"/>
  <c r="AH87" i="2"/>
  <c r="AH88" i="2"/>
  <c r="B89" i="2"/>
  <c r="I89" i="2"/>
  <c r="L89" i="2"/>
  <c r="Z89" i="2"/>
  <c r="AH89" i="2"/>
  <c r="AH90" i="2"/>
  <c r="B91" i="2"/>
  <c r="I91" i="2"/>
  <c r="L91" i="2"/>
  <c r="Z91" i="2"/>
  <c r="AH91" i="2"/>
  <c r="AH92" i="2"/>
  <c r="B93" i="2"/>
  <c r="I93" i="2"/>
  <c r="L93" i="2"/>
  <c r="Z93" i="2"/>
  <c r="AH93" i="2"/>
  <c r="AH94" i="2"/>
  <c r="B95" i="2"/>
  <c r="I95" i="2"/>
  <c r="L95" i="2"/>
  <c r="Z95" i="2"/>
  <c r="AH95" i="2"/>
  <c r="AH96" i="2"/>
  <c r="B97" i="2"/>
  <c r="I97" i="2"/>
  <c r="L97" i="2"/>
  <c r="Z97" i="2"/>
  <c r="AH97" i="2"/>
  <c r="AH98" i="2"/>
  <c r="B99" i="2"/>
  <c r="I99" i="2"/>
  <c r="L99" i="2"/>
  <c r="Z99" i="2"/>
  <c r="AH99" i="2"/>
  <c r="AH100" i="2"/>
  <c r="B101" i="2"/>
  <c r="I101" i="2"/>
  <c r="L101" i="2"/>
  <c r="Z101" i="2"/>
  <c r="AH101" i="2"/>
  <c r="AH102" i="2"/>
  <c r="B103" i="2"/>
  <c r="I103" i="2"/>
  <c r="L103" i="2"/>
  <c r="Z103" i="2"/>
  <c r="AH103" i="2"/>
  <c r="AH104" i="2"/>
  <c r="B105" i="2"/>
  <c r="I105" i="2"/>
  <c r="L105" i="2"/>
  <c r="Z105" i="2"/>
  <c r="AH105" i="2"/>
  <c r="AH106" i="2"/>
  <c r="B107" i="2"/>
  <c r="I107" i="2"/>
  <c r="L107" i="2"/>
  <c r="Z107" i="2"/>
  <c r="AH107" i="2"/>
  <c r="AH108" i="2"/>
  <c r="B109" i="2"/>
  <c r="I109" i="2"/>
  <c r="L109" i="2"/>
  <c r="Z109" i="2"/>
  <c r="AH109" i="2"/>
  <c r="AH110" i="2"/>
  <c r="B111" i="2"/>
  <c r="I111" i="2"/>
  <c r="L111" i="2"/>
  <c r="Z111" i="2"/>
  <c r="AH111" i="2"/>
  <c r="AH112" i="2"/>
  <c r="B113" i="2"/>
  <c r="I113" i="2"/>
  <c r="L113" i="2"/>
  <c r="Z113" i="2"/>
  <c r="AH113" i="2"/>
  <c r="AH114" i="2"/>
  <c r="B115" i="2"/>
  <c r="I115" i="2"/>
  <c r="L115" i="2"/>
  <c r="Z115" i="2"/>
  <c r="AH115" i="2"/>
  <c r="AH116" i="2"/>
  <c r="B117" i="2"/>
  <c r="I117" i="2"/>
  <c r="L117" i="2"/>
  <c r="Z117" i="2"/>
  <c r="AH117" i="2"/>
  <c r="AH118" i="2"/>
  <c r="B119" i="2"/>
  <c r="I119" i="2"/>
  <c r="L119" i="2"/>
  <c r="Z119" i="2"/>
  <c r="AH119" i="2"/>
  <c r="AH120" i="2"/>
  <c r="B121" i="2"/>
  <c r="I121" i="2"/>
  <c r="L121" i="2"/>
  <c r="Z121" i="2"/>
  <c r="AH121" i="2"/>
  <c r="AH122" i="2"/>
  <c r="B123" i="2"/>
  <c r="I123" i="2"/>
  <c r="L123" i="2"/>
  <c r="Z123" i="2"/>
  <c r="AH123" i="2"/>
  <c r="AH124" i="2"/>
  <c r="B125" i="2"/>
  <c r="I125" i="2"/>
  <c r="L125" i="2"/>
  <c r="Z125" i="2"/>
  <c r="AH125" i="2"/>
  <c r="AH126" i="2"/>
  <c r="B127" i="2"/>
  <c r="I127" i="2"/>
  <c r="L127" i="2"/>
  <c r="Z127" i="2"/>
  <c r="AH127" i="2"/>
  <c r="AH128" i="2"/>
  <c r="B129" i="2"/>
  <c r="I129" i="2"/>
  <c r="L129" i="2"/>
  <c r="Z129" i="2"/>
  <c r="AH129" i="2"/>
  <c r="AH130" i="2"/>
  <c r="B131" i="2"/>
  <c r="I131" i="2"/>
  <c r="L131" i="2"/>
  <c r="Z131" i="2"/>
  <c r="AH131" i="2"/>
  <c r="AH132" i="2"/>
  <c r="B133" i="2"/>
  <c r="I133" i="2"/>
  <c r="L133" i="2"/>
  <c r="Z133" i="2"/>
  <c r="AH133" i="2"/>
  <c r="AH134" i="2"/>
  <c r="B135" i="2"/>
  <c r="I135" i="2"/>
  <c r="L135" i="2"/>
  <c r="Z135" i="2"/>
  <c r="AH135" i="2"/>
  <c r="AH136" i="2"/>
  <c r="B137" i="2"/>
  <c r="I137" i="2"/>
  <c r="L137" i="2"/>
  <c r="Z137" i="2"/>
  <c r="AH137" i="2"/>
  <c r="AH138" i="2"/>
  <c r="AE140" i="2"/>
  <c r="AI140" i="2"/>
  <c r="AM140" i="2"/>
  <c r="AH143" i="2"/>
  <c r="AS59" i="10" l="1"/>
  <c r="AO59" i="10"/>
  <c r="AC59" i="10"/>
  <c r="S59" i="10"/>
  <c r="O59" i="10"/>
  <c r="C59" i="10"/>
  <c r="AS58" i="10"/>
  <c r="AO58" i="10"/>
  <c r="AC58" i="10"/>
  <c r="S58" i="10"/>
  <c r="O58" i="10"/>
  <c r="C58" i="10"/>
  <c r="AS57" i="10"/>
  <c r="AO57" i="10"/>
  <c r="AC57" i="10"/>
  <c r="S57" i="10"/>
  <c r="O57" i="10"/>
  <c r="C57" i="10"/>
  <c r="AS56" i="10"/>
  <c r="AO56" i="10"/>
  <c r="AC56" i="10"/>
  <c r="S56" i="10"/>
  <c r="O56" i="10"/>
  <c r="C56" i="10"/>
  <c r="AS55" i="10"/>
  <c r="AO55" i="10"/>
  <c r="AC55" i="10"/>
  <c r="S55" i="10"/>
  <c r="O55" i="10"/>
  <c r="C55" i="10"/>
  <c r="AS54" i="10"/>
  <c r="AO54" i="10"/>
  <c r="AC54" i="10"/>
  <c r="S54" i="10"/>
  <c r="O54" i="10"/>
  <c r="C54" i="10"/>
  <c r="AS53" i="10"/>
  <c r="AO53" i="10"/>
  <c r="AC53" i="10"/>
  <c r="S53" i="10"/>
  <c r="O53" i="10"/>
  <c r="C53" i="10"/>
  <c r="AS52" i="10"/>
  <c r="AO52" i="10"/>
  <c r="AC52" i="10"/>
  <c r="S52" i="10"/>
  <c r="O52" i="10"/>
  <c r="C52" i="10"/>
  <c r="AS51" i="10"/>
  <c r="AO51" i="10"/>
  <c r="AC51" i="10"/>
  <c r="S51" i="10"/>
  <c r="O51" i="10"/>
  <c r="C51" i="10"/>
  <c r="AS50" i="10"/>
  <c r="AO50" i="10"/>
  <c r="AC50" i="10"/>
  <c r="S50" i="10"/>
  <c r="O50" i="10"/>
  <c r="C50" i="10"/>
  <c r="AS49" i="10"/>
  <c r="AO49" i="10"/>
  <c r="AC49" i="10"/>
  <c r="S49" i="10"/>
  <c r="O49" i="10"/>
  <c r="C49" i="10"/>
  <c r="AS48" i="10"/>
  <c r="AO48" i="10"/>
  <c r="AC48" i="10"/>
  <c r="S48" i="10"/>
  <c r="O48" i="10"/>
  <c r="C48" i="10"/>
  <c r="AS47" i="10"/>
  <c r="AO47" i="10"/>
  <c r="AC47" i="10"/>
  <c r="S47" i="10"/>
  <c r="O47" i="10"/>
  <c r="C47" i="10"/>
  <c r="AS46" i="10"/>
  <c r="AO46" i="10"/>
  <c r="AC46" i="10"/>
  <c r="S46" i="10"/>
  <c r="O46" i="10"/>
  <c r="C46" i="10"/>
  <c r="AS45" i="10"/>
  <c r="AO45" i="10"/>
  <c r="AC45" i="10"/>
  <c r="S45" i="10"/>
  <c r="O45" i="10"/>
  <c r="C45" i="10"/>
  <c r="AS44" i="10"/>
  <c r="AO44" i="10"/>
  <c r="AC44" i="10"/>
  <c r="S44" i="10"/>
  <c r="O44" i="10"/>
  <c r="C44" i="10"/>
  <c r="AS43" i="10"/>
  <c r="AO43" i="10"/>
  <c r="AC43" i="10"/>
  <c r="S43" i="10"/>
  <c r="O43" i="10"/>
  <c r="C43" i="10"/>
  <c r="AS42" i="10"/>
  <c r="AO42" i="10"/>
  <c r="AC42" i="10"/>
  <c r="S42" i="10"/>
  <c r="O42" i="10"/>
  <c r="C42" i="10"/>
  <c r="AS41" i="10"/>
  <c r="AO41" i="10"/>
  <c r="AC41" i="10"/>
  <c r="S41" i="10"/>
  <c r="O41" i="10"/>
  <c r="C41" i="10"/>
  <c r="AS40" i="10"/>
  <c r="AO40" i="10"/>
  <c r="AC40" i="10"/>
  <c r="S40" i="10"/>
  <c r="O40" i="10"/>
  <c r="C40" i="10"/>
  <c r="AS39" i="10"/>
  <c r="AO39" i="10"/>
  <c r="AC39" i="10"/>
  <c r="S39" i="10"/>
  <c r="O39" i="10"/>
  <c r="C39" i="10"/>
  <c r="AS38" i="10"/>
  <c r="AO38" i="10"/>
  <c r="AC38" i="10"/>
  <c r="S38" i="10"/>
  <c r="O38" i="10"/>
  <c r="C38" i="10"/>
  <c r="AS37" i="10"/>
  <c r="AO37" i="10"/>
  <c r="AC37" i="10"/>
  <c r="S37" i="10"/>
  <c r="O37" i="10"/>
  <c r="C37" i="10"/>
  <c r="AS36" i="10"/>
  <c r="AO36" i="10"/>
  <c r="AC36" i="10"/>
  <c r="S36" i="10"/>
  <c r="O36" i="10"/>
  <c r="C36" i="10"/>
  <c r="AS29" i="10"/>
  <c r="AO29" i="10"/>
  <c r="AC29" i="10"/>
  <c r="S29" i="10"/>
  <c r="O29" i="10"/>
  <c r="C29" i="10"/>
  <c r="AS28" i="10"/>
  <c r="AO28" i="10"/>
  <c r="AC28" i="10"/>
  <c r="S28" i="10"/>
  <c r="O28" i="10"/>
  <c r="C28" i="10"/>
  <c r="AS27" i="10"/>
  <c r="AO27" i="10"/>
  <c r="AC27" i="10"/>
  <c r="S27" i="10"/>
  <c r="O27" i="10"/>
  <c r="C27" i="10"/>
  <c r="AS26" i="10"/>
  <c r="AO26" i="10"/>
  <c r="AC26" i="10"/>
  <c r="S26" i="10"/>
  <c r="O26" i="10"/>
  <c r="C26" i="10"/>
  <c r="AS25" i="10"/>
  <c r="AO25" i="10"/>
  <c r="AC25" i="10"/>
  <c r="S25" i="10"/>
  <c r="O25" i="10"/>
  <c r="C25" i="10"/>
  <c r="AS24" i="10"/>
  <c r="AO24" i="10"/>
  <c r="AC24" i="10"/>
  <c r="S24" i="10"/>
  <c r="O24" i="10"/>
  <c r="C24" i="10"/>
  <c r="AS23" i="10"/>
  <c r="AO23" i="10"/>
  <c r="AC23" i="10"/>
  <c r="S23" i="10"/>
  <c r="O23" i="10"/>
  <c r="C23" i="10"/>
  <c r="AS22" i="10"/>
  <c r="AO22" i="10"/>
  <c r="AC22" i="10"/>
  <c r="S22" i="10"/>
  <c r="O22" i="10"/>
  <c r="C22" i="10"/>
  <c r="AS21" i="10"/>
  <c r="AO21" i="10"/>
  <c r="AC21" i="10"/>
  <c r="S21" i="10"/>
  <c r="O21" i="10"/>
  <c r="C21" i="10"/>
  <c r="AS20" i="10"/>
  <c r="AO20" i="10"/>
  <c r="AC20" i="10"/>
  <c r="S20" i="10"/>
  <c r="O20" i="10"/>
  <c r="C20" i="10"/>
  <c r="AS19" i="10"/>
  <c r="AO19" i="10"/>
  <c r="AC19" i="10"/>
  <c r="S19" i="10"/>
  <c r="O19" i="10"/>
  <c r="C19" i="10"/>
  <c r="AS18" i="10"/>
  <c r="AO18" i="10"/>
  <c r="AC18" i="10"/>
  <c r="S18" i="10"/>
  <c r="O18" i="10"/>
  <c r="C18" i="10"/>
  <c r="AS17" i="10"/>
  <c r="AO17" i="10"/>
  <c r="AC17" i="10"/>
  <c r="S17" i="10"/>
  <c r="O17" i="10"/>
  <c r="C17" i="10"/>
  <c r="AS16" i="10"/>
  <c r="AO16" i="10"/>
  <c r="AC16" i="10"/>
  <c r="S16" i="10"/>
  <c r="O16" i="10"/>
  <c r="C16" i="10"/>
  <c r="AS15" i="10"/>
  <c r="AO15" i="10"/>
  <c r="AC15" i="10"/>
  <c r="S15" i="10"/>
  <c r="O15" i="10"/>
  <c r="C15" i="10"/>
  <c r="AS14" i="10"/>
  <c r="AO14" i="10"/>
  <c r="AC14" i="10"/>
  <c r="S14" i="10"/>
  <c r="O14" i="10"/>
  <c r="C14" i="10"/>
  <c r="AS13" i="10"/>
  <c r="AO13" i="10"/>
  <c r="AC13" i="10"/>
  <c r="S13" i="10"/>
  <c r="O13" i="10"/>
  <c r="C13" i="10"/>
  <c r="AS12" i="10"/>
  <c r="AO12" i="10"/>
  <c r="AC12" i="10"/>
  <c r="S12" i="10"/>
  <c r="O12" i="10"/>
  <c r="C12" i="10"/>
  <c r="AS11" i="10"/>
  <c r="AO11" i="10"/>
  <c r="AC11" i="10"/>
  <c r="S11" i="10"/>
  <c r="O11" i="10"/>
  <c r="C11" i="10"/>
  <c r="AS10" i="10"/>
  <c r="AO10" i="10"/>
  <c r="AC10" i="10"/>
  <c r="S10" i="10"/>
  <c r="O10" i="10"/>
  <c r="C10" i="10"/>
  <c r="AS9" i="10"/>
  <c r="AO9" i="10"/>
  <c r="AC9" i="10"/>
  <c r="S9" i="10"/>
  <c r="O9" i="10"/>
  <c r="C9" i="10"/>
  <c r="AS8" i="10"/>
  <c r="AO8" i="10"/>
  <c r="AC8" i="10"/>
  <c r="S8" i="10"/>
  <c r="O8" i="10"/>
  <c r="C8" i="10"/>
  <c r="AS7" i="10"/>
  <c r="AO7" i="10"/>
  <c r="AC7" i="10"/>
  <c r="S7" i="10"/>
  <c r="O7" i="10"/>
  <c r="C7" i="10"/>
  <c r="AS6" i="10"/>
  <c r="AO6" i="10"/>
  <c r="AC6" i="10"/>
  <c r="S6" i="10"/>
  <c r="O6" i="10"/>
  <c r="C6" i="10"/>
  <c r="AO43" i="5"/>
  <c r="AO42" i="5"/>
  <c r="AC42" i="5"/>
  <c r="O42" i="5"/>
  <c r="L42" i="5"/>
  <c r="B42" i="5"/>
  <c r="AO41" i="5"/>
  <c r="AO40" i="5"/>
  <c r="AC40" i="5"/>
  <c r="O40" i="5"/>
  <c r="L40" i="5"/>
  <c r="B40" i="5"/>
  <c r="AO39" i="5"/>
  <c r="AO38" i="5"/>
  <c r="AC38" i="5"/>
  <c r="O38" i="5"/>
  <c r="L38" i="5"/>
  <c r="B38" i="5"/>
  <c r="AO37" i="5"/>
  <c r="AO36" i="5"/>
  <c r="AC36" i="5"/>
  <c r="O36" i="5"/>
  <c r="L36" i="5"/>
  <c r="B36" i="5"/>
  <c r="AO35" i="5"/>
  <c r="AO34" i="5"/>
  <c r="AC34" i="5"/>
  <c r="O34" i="5"/>
  <c r="L34" i="5"/>
  <c r="B34" i="5"/>
  <c r="AO33" i="5"/>
  <c r="AO32" i="5"/>
  <c r="AC32" i="5"/>
  <c r="O32" i="5"/>
  <c r="L32" i="5"/>
  <c r="B32" i="5"/>
  <c r="AO31" i="5"/>
  <c r="AO30" i="5"/>
  <c r="AC30" i="5"/>
  <c r="O30" i="5"/>
  <c r="L30" i="5"/>
  <c r="B30" i="5"/>
  <c r="AO29" i="5"/>
  <c r="AO28" i="5"/>
  <c r="AC28" i="5"/>
  <c r="O28" i="5"/>
  <c r="L28" i="5"/>
  <c r="B28" i="5"/>
  <c r="AO27" i="5"/>
  <c r="AO26" i="5"/>
  <c r="AC26" i="5"/>
  <c r="O26" i="5"/>
  <c r="L26" i="5"/>
  <c r="B26" i="5"/>
  <c r="AO25" i="5"/>
  <c r="AO24" i="5"/>
  <c r="AC24" i="5"/>
  <c r="O24" i="5"/>
  <c r="L24" i="5"/>
  <c r="B24" i="5"/>
  <c r="AO23" i="5"/>
  <c r="AO22" i="5"/>
  <c r="AC22" i="5"/>
  <c r="O22" i="5"/>
  <c r="L22" i="5"/>
  <c r="B22" i="5"/>
  <c r="AO21" i="5"/>
  <c r="AO20" i="5"/>
  <c r="AC20" i="5"/>
  <c r="O20" i="5"/>
  <c r="L20" i="5"/>
  <c r="B20" i="5"/>
  <c r="AO19" i="5"/>
  <c r="AO18" i="5"/>
  <c r="AC18" i="5"/>
  <c r="O18" i="5"/>
  <c r="L18" i="5"/>
  <c r="B18" i="5"/>
  <c r="AO17" i="5"/>
  <c r="AO16" i="5"/>
  <c r="AC16" i="5"/>
  <c r="O16" i="5"/>
  <c r="L16" i="5"/>
  <c r="B16" i="5"/>
  <c r="AO15" i="5"/>
  <c r="AO14" i="5"/>
  <c r="AC14" i="5"/>
  <c r="O14" i="5"/>
  <c r="L14" i="5"/>
  <c r="B14" i="5"/>
  <c r="AO13" i="5"/>
  <c r="AO12" i="5"/>
  <c r="AC12" i="5"/>
  <c r="O12" i="5"/>
  <c r="L12" i="5"/>
  <c r="B12" i="5"/>
  <c r="AO11" i="5"/>
  <c r="AO10" i="5"/>
  <c r="AC10" i="5"/>
  <c r="O10" i="5"/>
  <c r="L10" i="5"/>
  <c r="B10" i="5"/>
  <c r="AO9" i="5"/>
  <c r="AO8" i="5"/>
  <c r="AC8" i="5"/>
  <c r="O8" i="5"/>
  <c r="L8" i="5"/>
  <c r="B8" i="5"/>
  <c r="AH19" i="7"/>
  <c r="Z19" i="7"/>
  <c r="X19" i="7"/>
  <c r="O19" i="7"/>
  <c r="M19" i="7"/>
  <c r="E19" i="7"/>
  <c r="AH18" i="7"/>
  <c r="Z18" i="7"/>
  <c r="X18" i="7"/>
  <c r="O18" i="7"/>
  <c r="M18" i="7"/>
  <c r="E18" i="7"/>
  <c r="AH17" i="7"/>
  <c r="Z17" i="7"/>
  <c r="X17" i="7"/>
  <c r="O17" i="7"/>
  <c r="M17" i="7"/>
  <c r="E17" i="7"/>
  <c r="AH16" i="7"/>
  <c r="Z16" i="7"/>
  <c r="X16" i="7"/>
  <c r="O16" i="7"/>
  <c r="M16" i="7"/>
  <c r="E16" i="7"/>
  <c r="AH15" i="7"/>
  <c r="Z15" i="7"/>
  <c r="X15" i="7"/>
  <c r="O15" i="7"/>
  <c r="M15" i="7"/>
  <c r="E15" i="7"/>
  <c r="AH14" i="7"/>
  <c r="Z14" i="7"/>
  <c r="X14" i="7"/>
  <c r="O14" i="7"/>
  <c r="M14" i="7"/>
  <c r="E14" i="7"/>
  <c r="AH13" i="7"/>
  <c r="Z13" i="7"/>
  <c r="X13" i="7"/>
  <c r="O13" i="7"/>
  <c r="M13" i="7"/>
  <c r="E13" i="7"/>
  <c r="AH12" i="7"/>
  <c r="Z12" i="7"/>
  <c r="X12" i="7"/>
  <c r="O12" i="7"/>
  <c r="M12" i="7"/>
  <c r="E12" i="7"/>
  <c r="AH11" i="7"/>
  <c r="Z11" i="7"/>
  <c r="X11" i="7"/>
  <c r="O11" i="7"/>
  <c r="M11" i="7"/>
  <c r="E11" i="7"/>
  <c r="AF23" i="7"/>
  <c r="AH10" i="7"/>
  <c r="Z10" i="7"/>
  <c r="X10" i="7"/>
  <c r="O10" i="7"/>
  <c r="M10" i="7"/>
  <c r="E10" i="7"/>
  <c r="AV19" i="40"/>
  <c r="AS19" i="40"/>
  <c r="AQ19" i="40"/>
  <c r="AO19" i="40"/>
  <c r="AH19" i="40"/>
  <c r="Z19" i="40"/>
  <c r="X19" i="40"/>
  <c r="O19" i="40"/>
  <c r="M19" i="40"/>
  <c r="E19" i="40"/>
  <c r="AV18" i="40"/>
  <c r="AS18" i="40"/>
  <c r="AQ18" i="40"/>
  <c r="AO18" i="40"/>
  <c r="AH18" i="40"/>
  <c r="Z18" i="40"/>
  <c r="X18" i="40"/>
  <c r="O18" i="40"/>
  <c r="M18" i="40"/>
  <c r="E18" i="40"/>
  <c r="AV17" i="40"/>
  <c r="AS17" i="40"/>
  <c r="AQ17" i="40"/>
  <c r="AO17" i="40"/>
  <c r="AH17" i="40"/>
  <c r="Z17" i="40"/>
  <c r="X17" i="40"/>
  <c r="O17" i="40"/>
  <c r="M17" i="40"/>
  <c r="E17" i="40"/>
  <c r="AV16" i="40"/>
  <c r="AS16" i="40"/>
  <c r="AQ16" i="40"/>
  <c r="AO16" i="40"/>
  <c r="AH16" i="40"/>
  <c r="Z16" i="40"/>
  <c r="X16" i="40"/>
  <c r="O16" i="40"/>
  <c r="M16" i="40"/>
  <c r="E16" i="40"/>
  <c r="AV15" i="40"/>
  <c r="AS15" i="40"/>
  <c r="AQ15" i="40"/>
  <c r="AO15" i="40"/>
  <c r="AH15" i="40"/>
  <c r="Z15" i="40"/>
  <c r="X15" i="40"/>
  <c r="O15" i="40"/>
  <c r="M15" i="40"/>
  <c r="E15" i="40"/>
  <c r="AV14" i="40"/>
  <c r="AS14" i="40"/>
  <c r="AQ14" i="40"/>
  <c r="AO14" i="40"/>
  <c r="AH14" i="40"/>
  <c r="Z14" i="40"/>
  <c r="X14" i="40"/>
  <c r="O14" i="40"/>
  <c r="M14" i="40"/>
  <c r="E14" i="40"/>
  <c r="AV13" i="40"/>
  <c r="AS13" i="40"/>
  <c r="AQ13" i="40"/>
  <c r="AO13" i="40"/>
  <c r="AH13" i="40"/>
  <c r="Z13" i="40"/>
  <c r="X13" i="40"/>
  <c r="O13" i="40"/>
  <c r="M13" i="40"/>
  <c r="E13" i="40"/>
  <c r="AV12" i="40"/>
  <c r="AS12" i="40"/>
  <c r="AQ12" i="40"/>
  <c r="AO12" i="40"/>
  <c r="AH12" i="40"/>
  <c r="Z12" i="40"/>
  <c r="X12" i="40"/>
  <c r="O12" i="40"/>
  <c r="M12" i="40"/>
  <c r="E12" i="40"/>
  <c r="AV11" i="40"/>
  <c r="AS11" i="40"/>
  <c r="AQ11" i="40"/>
  <c r="AO11" i="40"/>
  <c r="AH11" i="40"/>
  <c r="Z11" i="40"/>
  <c r="X11" i="40"/>
  <c r="O11" i="40"/>
  <c r="M11" i="40"/>
  <c r="E11" i="40"/>
  <c r="AV10" i="40"/>
  <c r="AS10" i="40"/>
  <c r="AQ10" i="40"/>
  <c r="AO10" i="40"/>
  <c r="AH10" i="40"/>
  <c r="Z10" i="40"/>
  <c r="X10" i="40"/>
  <c r="O10" i="40"/>
  <c r="M10" i="40"/>
  <c r="E10" i="40"/>
  <c r="E12" i="9"/>
  <c r="P12" i="9"/>
  <c r="AB12" i="9"/>
  <c r="AR12" i="9"/>
  <c r="BC12" i="9"/>
  <c r="BC13" i="9"/>
  <c r="E14" i="9"/>
  <c r="P14" i="9"/>
  <c r="AB14" i="9"/>
  <c r="AR14" i="9"/>
  <c r="BC14" i="9"/>
  <c r="BC15" i="9"/>
  <c r="E16" i="9"/>
  <c r="P16" i="9"/>
  <c r="AB16" i="9"/>
  <c r="AR16" i="9"/>
  <c r="BC16" i="9"/>
  <c r="BC17" i="9"/>
  <c r="E18" i="9"/>
  <c r="P18" i="9"/>
  <c r="AB18" i="9"/>
  <c r="AR18" i="9"/>
  <c r="BC18" i="9"/>
  <c r="BC19" i="9"/>
  <c r="E20" i="9"/>
  <c r="P20" i="9"/>
  <c r="AB20" i="9"/>
  <c r="AR20" i="9"/>
  <c r="BC20" i="9"/>
  <c r="BC21" i="9"/>
  <c r="E22" i="9"/>
  <c r="P22" i="9"/>
  <c r="AB22" i="9"/>
  <c r="AR22" i="9"/>
  <c r="BC22" i="9"/>
  <c r="BC23" i="9"/>
  <c r="E24" i="9"/>
  <c r="P24" i="9"/>
  <c r="AB24" i="9"/>
  <c r="AR24" i="9"/>
  <c r="BC24" i="9"/>
  <c r="BC25" i="9"/>
  <c r="E26" i="9"/>
  <c r="P26" i="9"/>
  <c r="AB26" i="9"/>
  <c r="AR26" i="9"/>
  <c r="BC26" i="9"/>
  <c r="BC27" i="9"/>
  <c r="E28" i="9"/>
  <c r="P28" i="9"/>
  <c r="AB28" i="9"/>
  <c r="AR28" i="9"/>
  <c r="BC28" i="9"/>
  <c r="BC29" i="9"/>
  <c r="E30" i="9"/>
  <c r="P30" i="9"/>
  <c r="AB30" i="9"/>
  <c r="AR30" i="9"/>
  <c r="BC30" i="9"/>
  <c r="BC31" i="9"/>
  <c r="E32" i="9"/>
  <c r="P32" i="9"/>
  <c r="AB32" i="9"/>
  <c r="AR32" i="9"/>
  <c r="BC32" i="9"/>
  <c r="BC33" i="9"/>
  <c r="E34" i="9"/>
  <c r="P34" i="9"/>
  <c r="AB34" i="9"/>
  <c r="AR34" i="9"/>
  <c r="BC34" i="9"/>
  <c r="BC35" i="9"/>
  <c r="E36" i="9"/>
  <c r="P36" i="9"/>
  <c r="AB36" i="9"/>
  <c r="AR36" i="9"/>
  <c r="BC36" i="9"/>
  <c r="BC37" i="9"/>
  <c r="E38" i="9"/>
  <c r="P38" i="9"/>
  <c r="AB38" i="9"/>
  <c r="AR38" i="9"/>
  <c r="BC38" i="9"/>
  <c r="BC39" i="9"/>
  <c r="E40" i="9"/>
  <c r="P40" i="9"/>
  <c r="AB40" i="9"/>
  <c r="AR40" i="9"/>
  <c r="BC40" i="9"/>
  <c r="BC41" i="9"/>
  <c r="P46" i="9"/>
  <c r="AB46" i="9"/>
  <c r="AR46" i="9"/>
  <c r="BC46" i="9"/>
  <c r="BC47" i="9"/>
  <c r="P48" i="9"/>
  <c r="AB48" i="9"/>
  <c r="AR48" i="9"/>
  <c r="BC48" i="9"/>
  <c r="BC49" i="9"/>
  <c r="E50" i="9"/>
  <c r="P50" i="9"/>
  <c r="AB50" i="9"/>
  <c r="AR50" i="9"/>
  <c r="BC50" i="9"/>
  <c r="BC51" i="9"/>
  <c r="BC11" i="9"/>
  <c r="BC10" i="9"/>
  <c r="AR10" i="9"/>
  <c r="AB10" i="9"/>
  <c r="P10" i="9"/>
  <c r="E10" i="9"/>
  <c r="BC51" i="20"/>
  <c r="BC50" i="20"/>
  <c r="AR50" i="20"/>
  <c r="AB50" i="20"/>
  <c r="P50" i="20"/>
  <c r="E50" i="20"/>
  <c r="BC49" i="20"/>
  <c r="BC48" i="20"/>
  <c r="AR48" i="20"/>
  <c r="AB48" i="20"/>
  <c r="P48" i="20"/>
  <c r="E48" i="20"/>
  <c r="BC47" i="20"/>
  <c r="BC46" i="20"/>
  <c r="AR46" i="20"/>
  <c r="AB46" i="20"/>
  <c r="P46" i="20"/>
  <c r="E46" i="20"/>
  <c r="BC41" i="20"/>
  <c r="BC40" i="20"/>
  <c r="AR40" i="20"/>
  <c r="AB40" i="20"/>
  <c r="P40" i="20"/>
  <c r="E40" i="20"/>
  <c r="BC39" i="20"/>
  <c r="BC38" i="20"/>
  <c r="AR38" i="20"/>
  <c r="AB38" i="20"/>
  <c r="P38" i="20"/>
  <c r="E38" i="20"/>
  <c r="BC37" i="20"/>
  <c r="BC36" i="20"/>
  <c r="AR36" i="20"/>
  <c r="AB36" i="20"/>
  <c r="P36" i="20"/>
  <c r="E36" i="20"/>
  <c r="BC35" i="20"/>
  <c r="BC34" i="20"/>
  <c r="AR34" i="20"/>
  <c r="AB34" i="20"/>
  <c r="P34" i="20"/>
  <c r="E34" i="20"/>
  <c r="BC33" i="20"/>
  <c r="BC32" i="20"/>
  <c r="AR32" i="20"/>
  <c r="AB32" i="20"/>
  <c r="P32" i="20"/>
  <c r="E32" i="20"/>
  <c r="BC31" i="20"/>
  <c r="BC30" i="20"/>
  <c r="AR30" i="20"/>
  <c r="AB30" i="20"/>
  <c r="P30" i="20"/>
  <c r="E30" i="20"/>
  <c r="BC29" i="20"/>
  <c r="BC28" i="20"/>
  <c r="AR28" i="20"/>
  <c r="AB28" i="20"/>
  <c r="P28" i="20"/>
  <c r="E28" i="20"/>
  <c r="BC27" i="20"/>
  <c r="BC26" i="20"/>
  <c r="AR26" i="20"/>
  <c r="AB26" i="20"/>
  <c r="P26" i="20"/>
  <c r="E26" i="20"/>
  <c r="BC25" i="20"/>
  <c r="BC24" i="20"/>
  <c r="AR24" i="20"/>
  <c r="AB24" i="20"/>
  <c r="P24" i="20"/>
  <c r="E24" i="20"/>
  <c r="BC23" i="20"/>
  <c r="BC22" i="20"/>
  <c r="AR22" i="20"/>
  <c r="AB22" i="20"/>
  <c r="P22" i="20"/>
  <c r="E22" i="20"/>
  <c r="BC21" i="20"/>
  <c r="BC20" i="20"/>
  <c r="AR20" i="20"/>
  <c r="AB20" i="20"/>
  <c r="P20" i="20"/>
  <c r="E20" i="20"/>
  <c r="BC19" i="20"/>
  <c r="BC18" i="20"/>
  <c r="AR18" i="20"/>
  <c r="AB18" i="20"/>
  <c r="P18" i="20"/>
  <c r="E18" i="20"/>
  <c r="BC17" i="20"/>
  <c r="BC16" i="20"/>
  <c r="AR16" i="20"/>
  <c r="AB16" i="20"/>
  <c r="P16" i="20"/>
  <c r="E16" i="20"/>
  <c r="BC15" i="20"/>
  <c r="BC14" i="20"/>
  <c r="AR14" i="20"/>
  <c r="AB14" i="20"/>
  <c r="P14" i="20"/>
  <c r="E14" i="20"/>
  <c r="BC13" i="20"/>
  <c r="BC12" i="20"/>
  <c r="AR12" i="20"/>
  <c r="AB12" i="20"/>
  <c r="P12" i="20"/>
  <c r="E12" i="20"/>
  <c r="BC11" i="20"/>
  <c r="BC10" i="20"/>
  <c r="AR10" i="20"/>
  <c r="AB10" i="20"/>
  <c r="P10" i="20"/>
  <c r="E10" i="20"/>
  <c r="AH211" i="2" l="1"/>
  <c r="AH210" i="2"/>
  <c r="Z210" i="2"/>
  <c r="L210" i="2"/>
  <c r="I210" i="2"/>
  <c r="B210" i="2"/>
  <c r="AH209" i="2"/>
  <c r="AH208" i="2"/>
  <c r="Z208" i="2"/>
  <c r="L208" i="2"/>
  <c r="I208" i="2"/>
  <c r="B208" i="2"/>
  <c r="AH207" i="2"/>
  <c r="AH206" i="2"/>
  <c r="Z206" i="2"/>
  <c r="L206" i="2"/>
  <c r="I206" i="2"/>
  <c r="B206" i="2"/>
  <c r="AH205" i="2"/>
  <c r="AH204" i="2"/>
  <c r="Z204" i="2"/>
  <c r="L204" i="2"/>
  <c r="I204" i="2"/>
  <c r="B204" i="2"/>
  <c r="AH203" i="2"/>
  <c r="AH202" i="2"/>
  <c r="Z202" i="2"/>
  <c r="L202" i="2"/>
  <c r="I202" i="2"/>
  <c r="B202" i="2"/>
  <c r="AH201" i="2"/>
  <c r="AH200" i="2"/>
  <c r="Z200" i="2"/>
  <c r="L200" i="2"/>
  <c r="I200" i="2"/>
  <c r="B200" i="2"/>
  <c r="AH199" i="2"/>
  <c r="AH198" i="2"/>
  <c r="Z198" i="2"/>
  <c r="L198" i="2"/>
  <c r="I198" i="2"/>
  <c r="B198" i="2"/>
  <c r="AH197" i="2"/>
  <c r="AH196" i="2"/>
  <c r="Z196" i="2"/>
  <c r="L196" i="2"/>
  <c r="I196" i="2"/>
  <c r="B196" i="2"/>
  <c r="AH195" i="2"/>
  <c r="AH194" i="2"/>
  <c r="Z194" i="2"/>
  <c r="L194" i="2"/>
  <c r="I194" i="2"/>
  <c r="B194" i="2"/>
  <c r="AH193" i="2"/>
  <c r="AH192" i="2"/>
  <c r="Z192" i="2"/>
  <c r="L192" i="2"/>
  <c r="I192" i="2"/>
  <c r="B192" i="2"/>
  <c r="AH191" i="2"/>
  <c r="AH190" i="2"/>
  <c r="Z190" i="2"/>
  <c r="L190" i="2"/>
  <c r="I190" i="2"/>
  <c r="B190" i="2"/>
  <c r="AH189" i="2"/>
  <c r="AH188" i="2"/>
  <c r="Z188" i="2"/>
  <c r="L188" i="2"/>
  <c r="I188" i="2"/>
  <c r="B188" i="2"/>
  <c r="AH187" i="2"/>
  <c r="AH186" i="2"/>
  <c r="Z186" i="2"/>
  <c r="L186" i="2"/>
  <c r="I186" i="2"/>
  <c r="B186" i="2"/>
  <c r="AH185" i="2"/>
  <c r="AH184" i="2"/>
  <c r="Z184" i="2"/>
  <c r="L184" i="2"/>
  <c r="I184" i="2"/>
  <c r="B184" i="2"/>
  <c r="AH183" i="2"/>
  <c r="AH182" i="2"/>
  <c r="Z182" i="2"/>
  <c r="L182" i="2"/>
  <c r="I182" i="2"/>
  <c r="B182" i="2"/>
  <c r="AH181" i="2"/>
  <c r="AH180" i="2"/>
  <c r="Z180" i="2"/>
  <c r="L180" i="2"/>
  <c r="I180" i="2"/>
  <c r="B180" i="2"/>
  <c r="AH179" i="2"/>
  <c r="AH178" i="2"/>
  <c r="Z178" i="2"/>
  <c r="L178" i="2"/>
  <c r="I178" i="2"/>
  <c r="B178" i="2"/>
  <c r="AH177" i="2"/>
  <c r="AH176" i="2"/>
  <c r="Z176" i="2"/>
  <c r="L176" i="2"/>
  <c r="I176" i="2"/>
  <c r="B176" i="2"/>
  <c r="AH175" i="2"/>
  <c r="AH174" i="2"/>
  <c r="Z174" i="2"/>
  <c r="L174" i="2"/>
  <c r="I174" i="2"/>
  <c r="B174" i="2"/>
  <c r="AH173" i="2"/>
  <c r="AH172" i="2"/>
  <c r="Z172" i="2"/>
  <c r="L172" i="2"/>
  <c r="I172" i="2"/>
  <c r="B172" i="2"/>
  <c r="AH171" i="2"/>
  <c r="AH170" i="2"/>
  <c r="Z170" i="2"/>
  <c r="L170" i="2"/>
  <c r="I170" i="2"/>
  <c r="B170" i="2"/>
  <c r="AH169" i="2"/>
  <c r="AH168" i="2"/>
  <c r="Z168" i="2"/>
  <c r="L168" i="2"/>
  <c r="I168" i="2"/>
  <c r="B168" i="2"/>
  <c r="AH167" i="2"/>
  <c r="AH166" i="2"/>
  <c r="Z166" i="2"/>
  <c r="L166" i="2"/>
  <c r="I166" i="2"/>
  <c r="B166" i="2"/>
  <c r="AH165" i="2"/>
  <c r="AH164" i="2"/>
  <c r="Z164" i="2"/>
  <c r="L164" i="2"/>
  <c r="I164" i="2"/>
  <c r="B164" i="2"/>
  <c r="AH163" i="2"/>
  <c r="AH162" i="2"/>
  <c r="Z162" i="2"/>
  <c r="L162" i="2"/>
  <c r="I162" i="2"/>
  <c r="B162" i="2"/>
  <c r="AH161" i="2"/>
  <c r="AH160" i="2"/>
  <c r="Z160" i="2"/>
  <c r="L160" i="2"/>
  <c r="I160" i="2"/>
  <c r="B160" i="2"/>
  <c r="AH159" i="2"/>
  <c r="AH158" i="2"/>
  <c r="Z158" i="2"/>
  <c r="L158" i="2"/>
  <c r="I158" i="2"/>
  <c r="B158" i="2"/>
  <c r="AH157" i="2"/>
  <c r="AH156" i="2"/>
  <c r="Z156" i="2"/>
  <c r="L156" i="2"/>
  <c r="I156" i="2"/>
  <c r="B156" i="2"/>
  <c r="AH65" i="2"/>
  <c r="AH64" i="2"/>
  <c r="Z64" i="2"/>
  <c r="L64" i="2"/>
  <c r="I64" i="2"/>
  <c r="B64" i="2"/>
  <c r="AH63" i="2"/>
  <c r="AH62" i="2"/>
  <c r="Z62" i="2"/>
  <c r="L62" i="2"/>
  <c r="I62" i="2"/>
  <c r="B62" i="2"/>
  <c r="AH61" i="2"/>
  <c r="AH60" i="2"/>
  <c r="Z60" i="2"/>
  <c r="L60" i="2"/>
  <c r="I60" i="2"/>
  <c r="B60" i="2"/>
  <c r="AH59" i="2"/>
  <c r="AH58" i="2"/>
  <c r="Z58" i="2"/>
  <c r="L58" i="2"/>
  <c r="I58" i="2"/>
  <c r="B58" i="2"/>
  <c r="AH57" i="2"/>
  <c r="AH56" i="2"/>
  <c r="Z56" i="2"/>
  <c r="L56" i="2"/>
  <c r="I56" i="2"/>
  <c r="B56" i="2"/>
  <c r="AH55" i="2"/>
  <c r="AH54" i="2"/>
  <c r="Z54" i="2"/>
  <c r="L54" i="2"/>
  <c r="I54" i="2"/>
  <c r="B54" i="2"/>
  <c r="AH53" i="2"/>
  <c r="AH52" i="2"/>
  <c r="Z52" i="2"/>
  <c r="L52" i="2"/>
  <c r="I52" i="2"/>
  <c r="B52" i="2"/>
  <c r="AH51" i="2"/>
  <c r="AH50" i="2"/>
  <c r="Z50" i="2"/>
  <c r="L50" i="2"/>
  <c r="I50" i="2"/>
  <c r="B50" i="2"/>
  <c r="AH49" i="2"/>
  <c r="AH48" i="2"/>
  <c r="Z48" i="2"/>
  <c r="L48" i="2"/>
  <c r="I48" i="2"/>
  <c r="B48" i="2"/>
  <c r="AH47" i="2"/>
  <c r="AH46" i="2"/>
  <c r="Z46" i="2"/>
  <c r="L46" i="2"/>
  <c r="I46" i="2"/>
  <c r="B46" i="2"/>
  <c r="AH45" i="2"/>
  <c r="AH44" i="2"/>
  <c r="Z44" i="2"/>
  <c r="L44" i="2"/>
  <c r="I44" i="2"/>
  <c r="B44" i="2"/>
  <c r="AH43" i="2"/>
  <c r="AH42" i="2"/>
  <c r="Z42" i="2"/>
  <c r="L42" i="2"/>
  <c r="I42" i="2"/>
  <c r="B42" i="2"/>
  <c r="AH41" i="2"/>
  <c r="AH40" i="2"/>
  <c r="Z40" i="2"/>
  <c r="L40" i="2"/>
  <c r="I40" i="2"/>
  <c r="B40" i="2"/>
  <c r="AH39" i="2"/>
  <c r="AH38" i="2"/>
  <c r="Z38" i="2"/>
  <c r="L38" i="2"/>
  <c r="I38" i="2"/>
  <c r="B38" i="2"/>
  <c r="AH37" i="2"/>
  <c r="AH36" i="2"/>
  <c r="Z36" i="2"/>
  <c r="L36" i="2"/>
  <c r="I36" i="2"/>
  <c r="B36" i="2"/>
  <c r="AH35" i="2"/>
  <c r="AH34" i="2"/>
  <c r="Z34" i="2"/>
  <c r="L34" i="2"/>
  <c r="I34" i="2"/>
  <c r="B34" i="2"/>
  <c r="AH33" i="2"/>
  <c r="AH32" i="2"/>
  <c r="Z32" i="2"/>
  <c r="L32" i="2"/>
  <c r="I32" i="2"/>
  <c r="B32" i="2"/>
  <c r="AH31" i="2"/>
  <c r="AH30" i="2"/>
  <c r="Z30" i="2"/>
  <c r="L30" i="2"/>
  <c r="I30" i="2"/>
  <c r="B30" i="2"/>
  <c r="AH29" i="2"/>
  <c r="AH28" i="2"/>
  <c r="Z28" i="2"/>
  <c r="L28" i="2"/>
  <c r="I28" i="2"/>
  <c r="B28" i="2"/>
  <c r="AH27" i="2"/>
  <c r="AH26" i="2"/>
  <c r="Z26" i="2"/>
  <c r="L26" i="2"/>
  <c r="I26" i="2"/>
  <c r="B26" i="2"/>
  <c r="AH25" i="2"/>
  <c r="AH24" i="2"/>
  <c r="Z24" i="2"/>
  <c r="L24" i="2"/>
  <c r="I24" i="2"/>
  <c r="B24" i="2"/>
  <c r="AH23" i="2"/>
  <c r="AH22" i="2"/>
  <c r="Z22" i="2"/>
  <c r="L22" i="2"/>
  <c r="I22" i="2"/>
  <c r="B22" i="2"/>
  <c r="AH21" i="2"/>
  <c r="AH20" i="2"/>
  <c r="Z20" i="2"/>
  <c r="L20" i="2"/>
  <c r="I20" i="2"/>
  <c r="B20" i="2"/>
  <c r="AH19" i="2"/>
  <c r="AH18" i="2"/>
  <c r="Z18" i="2"/>
  <c r="L18" i="2"/>
  <c r="I18" i="2"/>
  <c r="B18" i="2"/>
  <c r="AH17" i="2"/>
  <c r="AH16" i="2"/>
  <c r="Z16" i="2"/>
  <c r="L16" i="2"/>
  <c r="I16" i="2"/>
  <c r="B16" i="2"/>
  <c r="AH15" i="2"/>
  <c r="AH14" i="2"/>
  <c r="Z14" i="2"/>
  <c r="L14" i="2"/>
  <c r="I14" i="2"/>
  <c r="B14" i="2"/>
  <c r="AH13" i="2"/>
  <c r="AH12" i="2"/>
  <c r="Z12" i="2"/>
  <c r="L12" i="2"/>
  <c r="I12" i="2"/>
  <c r="B12" i="2"/>
  <c r="I10" i="2"/>
  <c r="L10" i="2"/>
  <c r="AH10" i="2"/>
  <c r="AH11" i="2"/>
  <c r="Z10" i="2"/>
  <c r="B10" i="2"/>
  <c r="AF29" i="40" l="1"/>
  <c r="AW153" i="2" l="1"/>
  <c r="AS153" i="2"/>
  <c r="AO153" i="2"/>
  <c r="BL55" i="35" l="1"/>
  <c r="O56" i="35"/>
  <c r="O52" i="35"/>
  <c r="CU46" i="35"/>
  <c r="N48" i="35"/>
  <c r="N49" i="35"/>
  <c r="N46" i="35"/>
  <c r="N47" i="35"/>
  <c r="AQ2" i="35"/>
  <c r="CU8" i="35"/>
  <c r="CU10" i="35"/>
  <c r="CU12" i="35"/>
  <c r="CU14" i="35"/>
  <c r="CU16" i="35"/>
  <c r="CU18" i="35"/>
  <c r="CU20" i="35"/>
  <c r="CU22" i="35"/>
  <c r="CU24" i="35"/>
  <c r="CU26" i="35"/>
  <c r="CU28" i="35"/>
  <c r="CU30" i="35"/>
  <c r="CU32" i="35"/>
  <c r="CU34" i="35"/>
  <c r="CU36" i="35"/>
  <c r="CU38" i="35"/>
  <c r="CU40" i="35"/>
  <c r="CU42" i="35"/>
  <c r="CU44" i="35"/>
  <c r="I45" i="35"/>
  <c r="I43" i="35"/>
  <c r="I41" i="35"/>
  <c r="I39" i="35"/>
  <c r="I37" i="35"/>
  <c r="I35" i="35"/>
  <c r="I33" i="35"/>
  <c r="I31" i="35"/>
  <c r="I29" i="35"/>
  <c r="I27" i="35"/>
  <c r="I25" i="35"/>
  <c r="I23" i="35"/>
  <c r="I21" i="35"/>
  <c r="I19" i="35"/>
  <c r="I17" i="35"/>
  <c r="I15" i="35"/>
  <c r="I13" i="35"/>
  <c r="I11" i="35"/>
  <c r="I9" i="35"/>
  <c r="I42" i="35"/>
  <c r="I40" i="35"/>
  <c r="I38" i="35"/>
  <c r="I36" i="35"/>
  <c r="I34" i="35"/>
  <c r="I32" i="35"/>
  <c r="I30" i="35"/>
  <c r="I28" i="35"/>
  <c r="I26" i="35"/>
  <c r="I24" i="35"/>
  <c r="I22" i="35"/>
  <c r="I20" i="35"/>
  <c r="I18" i="35"/>
  <c r="I16" i="35"/>
  <c r="I14" i="35"/>
  <c r="I12" i="35"/>
  <c r="I10" i="35"/>
  <c r="I8" i="35"/>
  <c r="CC44" i="35"/>
  <c r="BY44" i="35"/>
  <c r="BU44" i="35"/>
  <c r="BO44" i="35"/>
  <c r="BI44" i="35"/>
  <c r="AZ44" i="35"/>
  <c r="AM44" i="35"/>
  <c r="AI44" i="35"/>
  <c r="CC42" i="35"/>
  <c r="BY42" i="35"/>
  <c r="BU42" i="35"/>
  <c r="BO42" i="35"/>
  <c r="BI42" i="35"/>
  <c r="AZ42" i="35"/>
  <c r="AM42" i="35"/>
  <c r="AI42" i="35"/>
  <c r="CC40" i="35"/>
  <c r="BY40" i="35"/>
  <c r="BU40" i="35"/>
  <c r="BO40" i="35"/>
  <c r="BI40" i="35"/>
  <c r="AZ40" i="35"/>
  <c r="AM40" i="35"/>
  <c r="AI40" i="35"/>
  <c r="CC38" i="35"/>
  <c r="BY38" i="35"/>
  <c r="BU38" i="35"/>
  <c r="BO38" i="35"/>
  <c r="BI38" i="35"/>
  <c r="AZ38" i="35"/>
  <c r="AM38" i="35"/>
  <c r="AI38" i="35"/>
  <c r="CC36" i="35"/>
  <c r="BY36" i="35"/>
  <c r="BU36" i="35"/>
  <c r="BO36" i="35"/>
  <c r="BI36" i="35"/>
  <c r="AZ36" i="35"/>
  <c r="AM36" i="35"/>
  <c r="AI36" i="35"/>
  <c r="CC34" i="35"/>
  <c r="BY34" i="35"/>
  <c r="BU34" i="35"/>
  <c r="BO34" i="35"/>
  <c r="BI34" i="35"/>
  <c r="AZ34" i="35"/>
  <c r="AM34" i="35"/>
  <c r="AI34" i="35"/>
  <c r="CC32" i="35"/>
  <c r="BY32" i="35"/>
  <c r="BU32" i="35"/>
  <c r="BO32" i="35"/>
  <c r="BI32" i="35"/>
  <c r="AZ32" i="35"/>
  <c r="AM32" i="35"/>
  <c r="AI32" i="35"/>
  <c r="CC30" i="35"/>
  <c r="BY30" i="35"/>
  <c r="BU30" i="35"/>
  <c r="BO30" i="35"/>
  <c r="BI30" i="35"/>
  <c r="AZ30" i="35"/>
  <c r="AM30" i="35"/>
  <c r="AI30" i="35"/>
  <c r="CC28" i="35"/>
  <c r="BY28" i="35"/>
  <c r="BU28" i="35"/>
  <c r="BO28" i="35"/>
  <c r="BI28" i="35"/>
  <c r="AZ28" i="35"/>
  <c r="AM28" i="35"/>
  <c r="AI28" i="35"/>
  <c r="CC26" i="35"/>
  <c r="BY26" i="35"/>
  <c r="BU26" i="35"/>
  <c r="BO26" i="35"/>
  <c r="BI26" i="35"/>
  <c r="AZ26" i="35"/>
  <c r="AM26" i="35"/>
  <c r="AI26" i="35"/>
  <c r="CC24" i="35"/>
  <c r="BY24" i="35"/>
  <c r="BU24" i="35"/>
  <c r="BO24" i="35"/>
  <c r="BI24" i="35"/>
  <c r="AZ24" i="35"/>
  <c r="AM24" i="35"/>
  <c r="AI24" i="35"/>
  <c r="CC22" i="35"/>
  <c r="BY22" i="35"/>
  <c r="BU22" i="35"/>
  <c r="BO22" i="35"/>
  <c r="BI22" i="35"/>
  <c r="AZ22" i="35"/>
  <c r="AM22" i="35"/>
  <c r="AI22" i="35"/>
  <c r="CC20" i="35"/>
  <c r="BY20" i="35"/>
  <c r="BU20" i="35"/>
  <c r="BO20" i="35"/>
  <c r="BI20" i="35"/>
  <c r="AZ20" i="35"/>
  <c r="AM20" i="35"/>
  <c r="AI20" i="35"/>
  <c r="CC18" i="35"/>
  <c r="BY18" i="35"/>
  <c r="BU18" i="35"/>
  <c r="BO18" i="35"/>
  <c r="BI18" i="35"/>
  <c r="AZ18" i="35"/>
  <c r="AM18" i="35"/>
  <c r="AI18" i="35"/>
  <c r="CC16" i="35"/>
  <c r="BY16" i="35"/>
  <c r="BU16" i="35"/>
  <c r="BO16" i="35"/>
  <c r="BI16" i="35"/>
  <c r="AZ16" i="35"/>
  <c r="AM16" i="35"/>
  <c r="AI16" i="35"/>
  <c r="CC14" i="35"/>
  <c r="BY14" i="35"/>
  <c r="BU14" i="35"/>
  <c r="BO14" i="35"/>
  <c r="BI14" i="35"/>
  <c r="AZ14" i="35"/>
  <c r="AM14" i="35"/>
  <c r="AI14" i="35"/>
  <c r="CC12" i="35"/>
  <c r="BY12" i="35"/>
  <c r="BU12" i="35"/>
  <c r="BO12" i="35"/>
  <c r="BI12" i="35"/>
  <c r="AZ12" i="35"/>
  <c r="AM12" i="35"/>
  <c r="AI12" i="35"/>
  <c r="CC10" i="35"/>
  <c r="BY10" i="35"/>
  <c r="BU10" i="35"/>
  <c r="BO10" i="35"/>
  <c r="BI10" i="35"/>
  <c r="AZ10" i="35"/>
  <c r="AM10" i="35"/>
  <c r="AI10" i="35"/>
  <c r="CC8" i="35"/>
  <c r="BY8" i="35"/>
  <c r="BU8" i="35"/>
  <c r="BO8" i="35"/>
  <c r="BI8" i="35"/>
  <c r="AZ8" i="35"/>
  <c r="AM8" i="35"/>
  <c r="AI8" i="35"/>
  <c r="AS89" i="10"/>
  <c r="AO89" i="10"/>
  <c r="AC89" i="10"/>
  <c r="S89" i="10"/>
  <c r="O89" i="10"/>
  <c r="C89" i="10"/>
  <c r="AS88" i="10"/>
  <c r="AO88" i="10"/>
  <c r="AC88" i="10"/>
  <c r="S88" i="10"/>
  <c r="O88" i="10"/>
  <c r="C88" i="10"/>
  <c r="AS87" i="10"/>
  <c r="AO87" i="10"/>
  <c r="AC87" i="10"/>
  <c r="S87" i="10"/>
  <c r="O87" i="10"/>
  <c r="C87" i="10"/>
  <c r="AS86" i="10"/>
  <c r="AO86" i="10"/>
  <c r="AC86" i="10"/>
  <c r="S86" i="10"/>
  <c r="O86" i="10"/>
  <c r="C86" i="10"/>
  <c r="AS85" i="10"/>
  <c r="AO85" i="10"/>
  <c r="AC85" i="10"/>
  <c r="S85" i="10"/>
  <c r="O85" i="10"/>
  <c r="C85" i="10"/>
  <c r="AS84" i="10"/>
  <c r="AO84" i="10"/>
  <c r="AC84" i="10"/>
  <c r="S84" i="10"/>
  <c r="O84" i="10"/>
  <c r="C84" i="10"/>
  <c r="AS83" i="10"/>
  <c r="AO83" i="10"/>
  <c r="AC83" i="10"/>
  <c r="S83" i="10"/>
  <c r="O83" i="10"/>
  <c r="C83" i="10"/>
  <c r="AS82" i="10"/>
  <c r="AO82" i="10"/>
  <c r="AC82" i="10"/>
  <c r="S82" i="10"/>
  <c r="O82" i="10"/>
  <c r="C82" i="10"/>
  <c r="AS81" i="10"/>
  <c r="AO81" i="10"/>
  <c r="AC81" i="10"/>
  <c r="S81" i="10"/>
  <c r="O81" i="10"/>
  <c r="C81" i="10"/>
  <c r="AS80" i="10"/>
  <c r="AO80" i="10"/>
  <c r="AC80" i="10"/>
  <c r="S80" i="10"/>
  <c r="O80" i="10"/>
  <c r="C80" i="10"/>
  <c r="AS79" i="10"/>
  <c r="AO79" i="10"/>
  <c r="AC79" i="10"/>
  <c r="S79" i="10"/>
  <c r="O79" i="10"/>
  <c r="C79" i="10"/>
  <c r="AS78" i="10"/>
  <c r="AO78" i="10"/>
  <c r="AC78" i="10"/>
  <c r="S78" i="10"/>
  <c r="O78" i="10"/>
  <c r="C78" i="10"/>
  <c r="AS77" i="10"/>
  <c r="AO77" i="10"/>
  <c r="AC77" i="10"/>
  <c r="S77" i="10"/>
  <c r="O77" i="10"/>
  <c r="C77" i="10"/>
  <c r="AS76" i="10"/>
  <c r="AO76" i="10"/>
  <c r="AC76" i="10"/>
  <c r="S76" i="10"/>
  <c r="O76" i="10"/>
  <c r="C76" i="10"/>
  <c r="AS75" i="10"/>
  <c r="AO75" i="10"/>
  <c r="AC75" i="10"/>
  <c r="S75" i="10"/>
  <c r="O75" i="10"/>
  <c r="C75" i="10"/>
  <c r="AS74" i="10"/>
  <c r="AO74" i="10"/>
  <c r="AC74" i="10"/>
  <c r="S74" i="10"/>
  <c r="O74" i="10"/>
  <c r="C74" i="10"/>
  <c r="AS73" i="10"/>
  <c r="AO73" i="10"/>
  <c r="AC73" i="10"/>
  <c r="S73" i="10"/>
  <c r="O73" i="10"/>
  <c r="C73" i="10"/>
  <c r="AS72" i="10"/>
  <c r="AO72" i="10"/>
  <c r="AC72" i="10"/>
  <c r="S72" i="10"/>
  <c r="O72" i="10"/>
  <c r="C72" i="10"/>
  <c r="AS71" i="10"/>
  <c r="AO71" i="10"/>
  <c r="AC71" i="10"/>
  <c r="S71" i="10"/>
  <c r="O71" i="10"/>
  <c r="C71" i="10"/>
  <c r="AS70" i="10"/>
  <c r="AO70" i="10"/>
  <c r="AC70" i="10"/>
  <c r="S70" i="10"/>
  <c r="O70" i="10"/>
  <c r="C70" i="10"/>
  <c r="AS69" i="10"/>
  <c r="AO69" i="10"/>
  <c r="AC69" i="10"/>
  <c r="S69" i="10"/>
  <c r="O69" i="10"/>
  <c r="C69" i="10"/>
  <c r="AS68" i="10"/>
  <c r="AO68" i="10"/>
  <c r="AC68" i="10"/>
  <c r="S68" i="10"/>
  <c r="O68" i="10"/>
  <c r="C68" i="10"/>
  <c r="AS67" i="10"/>
  <c r="AO67" i="10"/>
  <c r="AC67" i="10"/>
  <c r="S67" i="10"/>
  <c r="O67" i="10"/>
  <c r="C67" i="10"/>
  <c r="AS66" i="10"/>
  <c r="AO66" i="10"/>
  <c r="AC66" i="10"/>
  <c r="S66" i="10"/>
  <c r="O66" i="10"/>
  <c r="C66" i="10"/>
  <c r="AQ64" i="10"/>
  <c r="Z64" i="10"/>
  <c r="H64" i="10"/>
  <c r="AH62" i="10"/>
  <c r="H62" i="10"/>
  <c r="AQ34" i="10"/>
  <c r="Z34" i="10"/>
  <c r="H34" i="10"/>
  <c r="AH32" i="10"/>
  <c r="H32" i="10"/>
  <c r="AE92" i="5"/>
  <c r="AO89" i="5"/>
  <c r="AO88" i="5"/>
  <c r="AC88" i="5"/>
  <c r="O88" i="5"/>
  <c r="L88" i="5"/>
  <c r="B88" i="5"/>
  <c r="AO87" i="5"/>
  <c r="AO86" i="5"/>
  <c r="AC86" i="5"/>
  <c r="O86" i="5"/>
  <c r="L86" i="5"/>
  <c r="B86" i="5"/>
  <c r="AO85" i="5"/>
  <c r="AO84" i="5"/>
  <c r="AC84" i="5"/>
  <c r="O84" i="5"/>
  <c r="L84" i="5"/>
  <c r="B84" i="5"/>
  <c r="AO83" i="5"/>
  <c r="AO82" i="5"/>
  <c r="AC82" i="5"/>
  <c r="O82" i="5"/>
  <c r="L82" i="5"/>
  <c r="B82" i="5"/>
  <c r="AO81" i="5"/>
  <c r="AO80" i="5"/>
  <c r="AC80" i="5"/>
  <c r="O80" i="5"/>
  <c r="L80" i="5"/>
  <c r="B80" i="5"/>
  <c r="AO79" i="5"/>
  <c r="AO78" i="5"/>
  <c r="AC78" i="5"/>
  <c r="O78" i="5"/>
  <c r="L78" i="5"/>
  <c r="B78" i="5"/>
  <c r="AO77" i="5"/>
  <c r="AO76" i="5"/>
  <c r="AC76" i="5"/>
  <c r="O76" i="5"/>
  <c r="L76" i="5"/>
  <c r="B76" i="5"/>
  <c r="AO75" i="5"/>
  <c r="AO74" i="5"/>
  <c r="AC74" i="5"/>
  <c r="O74" i="5"/>
  <c r="L74" i="5"/>
  <c r="B74" i="5"/>
  <c r="AO73" i="5"/>
  <c r="AO72" i="5"/>
  <c r="AC72" i="5"/>
  <c r="O72" i="5"/>
  <c r="L72" i="5"/>
  <c r="B72" i="5"/>
  <c r="AO71" i="5"/>
  <c r="AO70" i="5"/>
  <c r="AC70" i="5"/>
  <c r="O70" i="5"/>
  <c r="L70" i="5"/>
  <c r="B70" i="5"/>
  <c r="AO69" i="5"/>
  <c r="AO68" i="5"/>
  <c r="AC68" i="5"/>
  <c r="O68" i="5"/>
  <c r="L68" i="5"/>
  <c r="B68" i="5"/>
  <c r="AO67" i="5"/>
  <c r="AO66" i="5"/>
  <c r="AC66" i="5"/>
  <c r="O66" i="5"/>
  <c r="L66" i="5"/>
  <c r="B66" i="5"/>
  <c r="AO65" i="5"/>
  <c r="AO64" i="5"/>
  <c r="AC64" i="5"/>
  <c r="O64" i="5"/>
  <c r="L64" i="5"/>
  <c r="B64" i="5"/>
  <c r="AO63" i="5"/>
  <c r="AO62" i="5"/>
  <c r="AC62" i="5"/>
  <c r="O62" i="5"/>
  <c r="L62" i="5"/>
  <c r="B62" i="5"/>
  <c r="AO61" i="5"/>
  <c r="AO60" i="5"/>
  <c r="AC60" i="5"/>
  <c r="O60" i="5"/>
  <c r="L60" i="5"/>
  <c r="B60" i="5"/>
  <c r="AO59" i="5"/>
  <c r="AO58" i="5"/>
  <c r="AC58" i="5"/>
  <c r="O58" i="5"/>
  <c r="L58" i="5"/>
  <c r="B58" i="5"/>
  <c r="AO57" i="5"/>
  <c r="AO56" i="5"/>
  <c r="AC56" i="5"/>
  <c r="O56" i="5"/>
  <c r="L56" i="5"/>
  <c r="B56" i="5"/>
  <c r="AO55" i="5"/>
  <c r="AO54" i="5"/>
  <c r="AC54" i="5"/>
  <c r="O54" i="5"/>
  <c r="L54" i="5"/>
  <c r="B54" i="5"/>
  <c r="AE50" i="5"/>
  <c r="G50" i="5"/>
  <c r="Y7" i="7" l="1"/>
  <c r="I7" i="7"/>
  <c r="I7" i="40"/>
  <c r="BE171" i="2" l="1"/>
  <c r="BE172" i="2"/>
  <c r="BE173" i="2"/>
  <c r="BE174" i="2"/>
  <c r="BE175" i="2"/>
  <c r="BE176" i="2"/>
  <c r="BE177" i="2"/>
  <c r="BE178" i="2"/>
  <c r="BE179" i="2"/>
  <c r="BE180" i="2"/>
  <c r="BE170" i="2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9" i="6"/>
  <c r="A157" i="6"/>
  <c r="A158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68" i="6"/>
  <c r="A69" i="6"/>
  <c r="A70" i="6"/>
  <c r="K138" i="6" l="1"/>
  <c r="F138" i="6"/>
  <c r="G138" i="6" s="1"/>
  <c r="H138" i="6"/>
  <c r="J138" i="6"/>
  <c r="I138" i="6"/>
  <c r="E138" i="6"/>
  <c r="C138" i="6"/>
  <c r="R138" i="6"/>
  <c r="S138" i="6" s="1"/>
  <c r="T138" i="6" s="1"/>
  <c r="D138" i="6"/>
  <c r="K114" i="6"/>
  <c r="I114" i="6"/>
  <c r="D114" i="6"/>
  <c r="H114" i="6"/>
  <c r="F114" i="6"/>
  <c r="G114" i="6" s="1"/>
  <c r="E114" i="6"/>
  <c r="C114" i="6"/>
  <c r="R114" i="6"/>
  <c r="S114" i="6" s="1"/>
  <c r="T114" i="6" s="1"/>
  <c r="U114" i="6" s="1"/>
  <c r="L114" i="6" s="1"/>
  <c r="J114" i="6"/>
  <c r="F90" i="6"/>
  <c r="G90" i="6" s="1"/>
  <c r="K90" i="6"/>
  <c r="E90" i="6"/>
  <c r="H90" i="6"/>
  <c r="D90" i="6"/>
  <c r="C90" i="6"/>
  <c r="J90" i="6"/>
  <c r="I90" i="6"/>
  <c r="R90" i="6"/>
  <c r="S90" i="6" s="1"/>
  <c r="T90" i="6" s="1"/>
  <c r="D22" i="6"/>
  <c r="R22" i="6"/>
  <c r="S22" i="6" s="1"/>
  <c r="T22" i="6" s="1"/>
  <c r="U22" i="6" s="1"/>
  <c r="L22" i="6" s="1"/>
  <c r="H22" i="6"/>
  <c r="K22" i="6"/>
  <c r="J22" i="6"/>
  <c r="I22" i="6"/>
  <c r="E22" i="6"/>
  <c r="F22" i="6"/>
  <c r="G22" i="6" s="1"/>
  <c r="C22" i="6"/>
  <c r="K149" i="6"/>
  <c r="J149" i="6"/>
  <c r="I149" i="6"/>
  <c r="D149" i="6"/>
  <c r="E149" i="6"/>
  <c r="H149" i="6"/>
  <c r="F149" i="6"/>
  <c r="G149" i="6" s="1"/>
  <c r="C149" i="6"/>
  <c r="R149" i="6"/>
  <c r="S149" i="6" s="1"/>
  <c r="T149" i="6" s="1"/>
  <c r="K113" i="6"/>
  <c r="J113" i="6"/>
  <c r="I113" i="6"/>
  <c r="D113" i="6"/>
  <c r="H113" i="6"/>
  <c r="F113" i="6"/>
  <c r="G113" i="6" s="1"/>
  <c r="E113" i="6"/>
  <c r="R113" i="6"/>
  <c r="S113" i="6" s="1"/>
  <c r="T113" i="6" s="1"/>
  <c r="C113" i="6"/>
  <c r="K89" i="6"/>
  <c r="J89" i="6"/>
  <c r="I89" i="6"/>
  <c r="R89" i="6"/>
  <c r="S89" i="6" s="1"/>
  <c r="T89" i="6" s="1"/>
  <c r="U89" i="6" s="1"/>
  <c r="L89" i="6" s="1"/>
  <c r="F89" i="6"/>
  <c r="G89" i="6" s="1"/>
  <c r="H89" i="6"/>
  <c r="E89" i="6"/>
  <c r="D89" i="6"/>
  <c r="C89" i="6"/>
  <c r="U21" i="6"/>
  <c r="L21" i="6" s="1"/>
  <c r="F21" i="6"/>
  <c r="G21" i="6" s="1"/>
  <c r="C21" i="6"/>
  <c r="I21" i="6"/>
  <c r="H21" i="6"/>
  <c r="E21" i="6"/>
  <c r="R21" i="6"/>
  <c r="S21" i="6" s="1"/>
  <c r="T21" i="6" s="1"/>
  <c r="K21" i="6"/>
  <c r="J21" i="6"/>
  <c r="D21" i="6"/>
  <c r="F148" i="6"/>
  <c r="G148" i="6" s="1"/>
  <c r="E148" i="6"/>
  <c r="I148" i="6"/>
  <c r="R148" i="6"/>
  <c r="S148" i="6" s="1"/>
  <c r="T148" i="6" s="1"/>
  <c r="U148" i="6" s="1"/>
  <c r="L148" i="6" s="1"/>
  <c r="H148" i="6"/>
  <c r="D148" i="6"/>
  <c r="C148" i="6"/>
  <c r="J148" i="6"/>
  <c r="K148" i="6"/>
  <c r="F112" i="6"/>
  <c r="G112" i="6" s="1"/>
  <c r="E112" i="6"/>
  <c r="I112" i="6"/>
  <c r="K112" i="6"/>
  <c r="C112" i="6"/>
  <c r="J112" i="6"/>
  <c r="R112" i="6"/>
  <c r="S112" i="6" s="1"/>
  <c r="T112" i="6" s="1"/>
  <c r="U112" i="6" s="1"/>
  <c r="L112" i="6" s="1"/>
  <c r="D112" i="6"/>
  <c r="H112" i="6"/>
  <c r="F100" i="6"/>
  <c r="G100" i="6" s="1"/>
  <c r="E100" i="6"/>
  <c r="I100" i="6"/>
  <c r="J100" i="6"/>
  <c r="H100" i="6"/>
  <c r="D100" i="6"/>
  <c r="C100" i="6"/>
  <c r="K100" i="6"/>
  <c r="R100" i="6"/>
  <c r="S100" i="6" s="1"/>
  <c r="T100" i="6" s="1"/>
  <c r="F76" i="6"/>
  <c r="G76" i="6" s="1"/>
  <c r="E76" i="6"/>
  <c r="D76" i="6"/>
  <c r="K76" i="6"/>
  <c r="C76" i="6"/>
  <c r="R76" i="6"/>
  <c r="S76" i="6" s="1"/>
  <c r="T76" i="6" s="1"/>
  <c r="J76" i="6"/>
  <c r="I76" i="6"/>
  <c r="H76" i="6"/>
  <c r="K32" i="6"/>
  <c r="J32" i="6"/>
  <c r="I32" i="6"/>
  <c r="E32" i="6"/>
  <c r="H32" i="6"/>
  <c r="F32" i="6"/>
  <c r="G32" i="6" s="1"/>
  <c r="R32" i="6"/>
  <c r="S32" i="6" s="1"/>
  <c r="T32" i="6" s="1"/>
  <c r="U32" i="6" s="1"/>
  <c r="L32" i="6" s="1"/>
  <c r="C32" i="6"/>
  <c r="D32" i="6"/>
  <c r="U20" i="6"/>
  <c r="L20" i="6" s="1"/>
  <c r="I20" i="6"/>
  <c r="K20" i="6"/>
  <c r="J20" i="6"/>
  <c r="H20" i="6"/>
  <c r="E20" i="6"/>
  <c r="R20" i="6"/>
  <c r="S20" i="6" s="1"/>
  <c r="T20" i="6" s="1"/>
  <c r="D20" i="6"/>
  <c r="C20" i="6"/>
  <c r="F20" i="6"/>
  <c r="G20" i="6" s="1"/>
  <c r="F135" i="6"/>
  <c r="G135" i="6" s="1"/>
  <c r="I135" i="6"/>
  <c r="R135" i="6"/>
  <c r="S135" i="6" s="1"/>
  <c r="T135" i="6" s="1"/>
  <c r="E135" i="6"/>
  <c r="D135" i="6"/>
  <c r="C135" i="6"/>
  <c r="H135" i="6"/>
  <c r="K135" i="6"/>
  <c r="J135" i="6"/>
  <c r="K111" i="6"/>
  <c r="F111" i="6"/>
  <c r="G111" i="6" s="1"/>
  <c r="J111" i="6"/>
  <c r="D111" i="6"/>
  <c r="C111" i="6"/>
  <c r="I111" i="6"/>
  <c r="E111" i="6"/>
  <c r="H111" i="6"/>
  <c r="R111" i="6"/>
  <c r="S111" i="6" s="1"/>
  <c r="T111" i="6" s="1"/>
  <c r="K75" i="6"/>
  <c r="H75" i="6"/>
  <c r="E75" i="6"/>
  <c r="D75" i="6"/>
  <c r="C75" i="6"/>
  <c r="R75" i="6"/>
  <c r="S75" i="6" s="1"/>
  <c r="T75" i="6" s="1"/>
  <c r="U75" i="6" s="1"/>
  <c r="L75" i="6" s="1"/>
  <c r="J75" i="6"/>
  <c r="I75" i="6"/>
  <c r="F75" i="6"/>
  <c r="G75" i="6" s="1"/>
  <c r="U19" i="6"/>
  <c r="L19" i="6" s="1"/>
  <c r="F19" i="6"/>
  <c r="G19" i="6" s="1"/>
  <c r="C19" i="6"/>
  <c r="J19" i="6"/>
  <c r="D19" i="6"/>
  <c r="I19" i="6"/>
  <c r="E19" i="6"/>
  <c r="K19" i="6"/>
  <c r="H19" i="6"/>
  <c r="R19" i="6"/>
  <c r="S19" i="6" s="1"/>
  <c r="T19" i="6" s="1"/>
  <c r="R69" i="6"/>
  <c r="S69" i="6" s="1"/>
  <c r="T69" i="6" s="1"/>
  <c r="I69" i="6"/>
  <c r="J69" i="6"/>
  <c r="D69" i="6"/>
  <c r="C69" i="6"/>
  <c r="K69" i="6"/>
  <c r="E69" i="6"/>
  <c r="H69" i="6"/>
  <c r="F69" i="6"/>
  <c r="G69" i="6" s="1"/>
  <c r="K134" i="6"/>
  <c r="J134" i="6"/>
  <c r="I134" i="6"/>
  <c r="D134" i="6"/>
  <c r="F134" i="6"/>
  <c r="G134" i="6" s="1"/>
  <c r="E134" i="6"/>
  <c r="C134" i="6"/>
  <c r="H134" i="6"/>
  <c r="R134" i="6"/>
  <c r="S134" i="6" s="1"/>
  <c r="T134" i="6" s="1"/>
  <c r="U134" i="6" s="1"/>
  <c r="L134" i="6" s="1"/>
  <c r="K110" i="6"/>
  <c r="J110" i="6"/>
  <c r="D110" i="6"/>
  <c r="F110" i="6"/>
  <c r="G110" i="6" s="1"/>
  <c r="I110" i="6"/>
  <c r="E110" i="6"/>
  <c r="H110" i="6"/>
  <c r="C110" i="6"/>
  <c r="R110" i="6"/>
  <c r="S110" i="6" s="1"/>
  <c r="T110" i="6" s="1"/>
  <c r="K86" i="6"/>
  <c r="J86" i="6"/>
  <c r="I86" i="6"/>
  <c r="D86" i="6"/>
  <c r="H86" i="6"/>
  <c r="F86" i="6"/>
  <c r="G86" i="6" s="1"/>
  <c r="E86" i="6"/>
  <c r="C86" i="6"/>
  <c r="R86" i="6"/>
  <c r="S86" i="6" s="1"/>
  <c r="T86" i="6" s="1"/>
  <c r="U86" i="6" s="1"/>
  <c r="L86" i="6" s="1"/>
  <c r="U30" i="6"/>
  <c r="L30" i="6" s="1"/>
  <c r="I30" i="6"/>
  <c r="J30" i="6"/>
  <c r="R30" i="6"/>
  <c r="S30" i="6" s="1"/>
  <c r="T30" i="6" s="1"/>
  <c r="H30" i="6"/>
  <c r="F30" i="6"/>
  <c r="G30" i="6" s="1"/>
  <c r="D30" i="6"/>
  <c r="E30" i="6"/>
  <c r="C30" i="6"/>
  <c r="K30" i="6"/>
  <c r="U18" i="6"/>
  <c r="L18" i="6" s="1"/>
  <c r="C18" i="6"/>
  <c r="J18" i="6"/>
  <c r="I18" i="6"/>
  <c r="H18" i="6"/>
  <c r="R18" i="6"/>
  <c r="S18" i="6" s="1"/>
  <c r="T18" i="6" s="1"/>
  <c r="E18" i="6"/>
  <c r="F18" i="6"/>
  <c r="G18" i="6" s="1"/>
  <c r="D18" i="6"/>
  <c r="K18" i="6"/>
  <c r="F133" i="6"/>
  <c r="G133" i="6" s="1"/>
  <c r="E133" i="6"/>
  <c r="I133" i="6"/>
  <c r="H133" i="6"/>
  <c r="R133" i="6"/>
  <c r="S133" i="6" s="1"/>
  <c r="T133" i="6" s="1"/>
  <c r="U133" i="6" s="1"/>
  <c r="L133" i="6" s="1"/>
  <c r="K133" i="6"/>
  <c r="J133" i="6"/>
  <c r="D133" i="6"/>
  <c r="C133" i="6"/>
  <c r="F85" i="6"/>
  <c r="G85" i="6" s="1"/>
  <c r="E85" i="6"/>
  <c r="K85" i="6"/>
  <c r="R85" i="6"/>
  <c r="S85" i="6" s="1"/>
  <c r="T85" i="6" s="1"/>
  <c r="D85" i="6"/>
  <c r="C85" i="6"/>
  <c r="H85" i="6"/>
  <c r="J85" i="6"/>
  <c r="I85" i="6"/>
  <c r="F144" i="6"/>
  <c r="G144" i="6" s="1"/>
  <c r="K144" i="6"/>
  <c r="E144" i="6"/>
  <c r="J144" i="6"/>
  <c r="R144" i="6"/>
  <c r="S144" i="6" s="1"/>
  <c r="T144" i="6" s="1"/>
  <c r="I144" i="6"/>
  <c r="H144" i="6"/>
  <c r="D144" i="6"/>
  <c r="C144" i="6"/>
  <c r="F108" i="6"/>
  <c r="G108" i="6" s="1"/>
  <c r="E108" i="6"/>
  <c r="I108" i="6"/>
  <c r="H108" i="6"/>
  <c r="D108" i="6"/>
  <c r="K108" i="6"/>
  <c r="R108" i="6"/>
  <c r="S108" i="6" s="1"/>
  <c r="T108" i="6" s="1"/>
  <c r="U108" i="6" s="1"/>
  <c r="L108" i="6" s="1"/>
  <c r="J108" i="6"/>
  <c r="C108" i="6"/>
  <c r="K84" i="6"/>
  <c r="F84" i="6"/>
  <c r="G84" i="6" s="1"/>
  <c r="H84" i="6"/>
  <c r="J84" i="6"/>
  <c r="E84" i="6"/>
  <c r="D84" i="6"/>
  <c r="R84" i="6"/>
  <c r="S84" i="6" s="1"/>
  <c r="T84" i="6" s="1"/>
  <c r="I84" i="6"/>
  <c r="C84" i="6"/>
  <c r="U28" i="6"/>
  <c r="L28" i="6" s="1"/>
  <c r="D28" i="6"/>
  <c r="J28" i="6"/>
  <c r="I28" i="6"/>
  <c r="H28" i="6"/>
  <c r="E28" i="6"/>
  <c r="F28" i="6"/>
  <c r="G28" i="6" s="1"/>
  <c r="C28" i="6"/>
  <c r="R28" i="6"/>
  <c r="S28" i="6" s="1"/>
  <c r="T28" i="6" s="1"/>
  <c r="K28" i="6"/>
  <c r="U16" i="6"/>
  <c r="L16" i="6" s="1"/>
  <c r="C16" i="6"/>
  <c r="F16" i="6"/>
  <c r="G16" i="6" s="1"/>
  <c r="K16" i="6"/>
  <c r="R16" i="6"/>
  <c r="S16" i="6" s="1"/>
  <c r="T16" i="6" s="1"/>
  <c r="J16" i="6"/>
  <c r="I16" i="6"/>
  <c r="E16" i="6"/>
  <c r="H16" i="6"/>
  <c r="D16" i="6"/>
  <c r="K107" i="6"/>
  <c r="J107" i="6"/>
  <c r="I107" i="6"/>
  <c r="F107" i="6"/>
  <c r="G107" i="6" s="1"/>
  <c r="H107" i="6"/>
  <c r="R107" i="6"/>
  <c r="S107" i="6" s="1"/>
  <c r="T107" i="6" s="1"/>
  <c r="U107" i="6" s="1"/>
  <c r="L107" i="6" s="1"/>
  <c r="E107" i="6"/>
  <c r="C107" i="6"/>
  <c r="D107" i="6"/>
  <c r="F154" i="6"/>
  <c r="G154" i="6" s="1"/>
  <c r="E154" i="6"/>
  <c r="I154" i="6"/>
  <c r="K154" i="6"/>
  <c r="J154" i="6"/>
  <c r="H154" i="6"/>
  <c r="D154" i="6"/>
  <c r="C154" i="6"/>
  <c r="R154" i="6"/>
  <c r="S154" i="6" s="1"/>
  <c r="T154" i="6" s="1"/>
  <c r="F142" i="6"/>
  <c r="G142" i="6" s="1"/>
  <c r="E142" i="6"/>
  <c r="I142" i="6"/>
  <c r="K142" i="6"/>
  <c r="C142" i="6"/>
  <c r="D142" i="6"/>
  <c r="R142" i="6"/>
  <c r="S142" i="6" s="1"/>
  <c r="T142" i="6" s="1"/>
  <c r="J142" i="6"/>
  <c r="H142" i="6"/>
  <c r="F130" i="6"/>
  <c r="G130" i="6" s="1"/>
  <c r="E130" i="6"/>
  <c r="R130" i="6"/>
  <c r="S130" i="6" s="1"/>
  <c r="T130" i="6" s="1"/>
  <c r="K130" i="6"/>
  <c r="I130" i="6"/>
  <c r="H130" i="6"/>
  <c r="D130" i="6"/>
  <c r="C130" i="6"/>
  <c r="J130" i="6"/>
  <c r="F106" i="6"/>
  <c r="G106" i="6" s="1"/>
  <c r="E106" i="6"/>
  <c r="I106" i="6"/>
  <c r="C106" i="6"/>
  <c r="R106" i="6"/>
  <c r="S106" i="6" s="1"/>
  <c r="T106" i="6" s="1"/>
  <c r="K106" i="6"/>
  <c r="J106" i="6"/>
  <c r="H106" i="6"/>
  <c r="D106" i="6"/>
  <c r="F94" i="6"/>
  <c r="G94" i="6" s="1"/>
  <c r="E94" i="6"/>
  <c r="I94" i="6"/>
  <c r="J94" i="6"/>
  <c r="K94" i="6"/>
  <c r="H94" i="6"/>
  <c r="D94" i="6"/>
  <c r="C94" i="6"/>
  <c r="R94" i="6"/>
  <c r="S94" i="6" s="1"/>
  <c r="T94" i="6" s="1"/>
  <c r="U94" i="6" s="1"/>
  <c r="L94" i="6" s="1"/>
  <c r="F82" i="6"/>
  <c r="G82" i="6" s="1"/>
  <c r="E82" i="6"/>
  <c r="I82" i="6"/>
  <c r="D82" i="6"/>
  <c r="J82" i="6"/>
  <c r="H82" i="6"/>
  <c r="C82" i="6"/>
  <c r="K82" i="6"/>
  <c r="R82" i="6"/>
  <c r="S82" i="6" s="1"/>
  <c r="T82" i="6" s="1"/>
  <c r="K158" i="6"/>
  <c r="J158" i="6"/>
  <c r="I158" i="6"/>
  <c r="H158" i="6"/>
  <c r="D158" i="6"/>
  <c r="F158" i="6"/>
  <c r="G158" i="6" s="1"/>
  <c r="E158" i="6"/>
  <c r="C158" i="6"/>
  <c r="R158" i="6"/>
  <c r="S158" i="6" s="1"/>
  <c r="T158" i="6" s="1"/>
  <c r="U158" i="6" s="1"/>
  <c r="L158" i="6" s="1"/>
  <c r="U26" i="6"/>
  <c r="L26" i="6" s="1"/>
  <c r="I26" i="6"/>
  <c r="E26" i="6"/>
  <c r="R26" i="6"/>
  <c r="S26" i="6" s="1"/>
  <c r="T26" i="6" s="1"/>
  <c r="K26" i="6"/>
  <c r="J26" i="6"/>
  <c r="H26" i="6"/>
  <c r="D26" i="6"/>
  <c r="F26" i="6"/>
  <c r="G26" i="6" s="1"/>
  <c r="C26" i="6"/>
  <c r="U14" i="6"/>
  <c r="L14" i="6" s="1"/>
  <c r="H14" i="6"/>
  <c r="J14" i="6"/>
  <c r="D14" i="6"/>
  <c r="R14" i="6"/>
  <c r="S14" i="6" s="1"/>
  <c r="T14" i="6" s="1"/>
  <c r="K14" i="6"/>
  <c r="I14" i="6"/>
  <c r="E14" i="6"/>
  <c r="F14" i="6"/>
  <c r="G14" i="6" s="1"/>
  <c r="C14" i="6"/>
  <c r="K141" i="6"/>
  <c r="R141" i="6"/>
  <c r="S141" i="6" s="1"/>
  <c r="T141" i="6" s="1"/>
  <c r="J141" i="6"/>
  <c r="I141" i="6"/>
  <c r="H141" i="6"/>
  <c r="F141" i="6"/>
  <c r="G141" i="6" s="1"/>
  <c r="D141" i="6"/>
  <c r="C141" i="6"/>
  <c r="E141" i="6"/>
  <c r="F117" i="6"/>
  <c r="G117" i="6" s="1"/>
  <c r="C117" i="6"/>
  <c r="R117" i="6"/>
  <c r="S117" i="6" s="1"/>
  <c r="T117" i="6" s="1"/>
  <c r="K117" i="6"/>
  <c r="J117" i="6"/>
  <c r="I117" i="6"/>
  <c r="H117" i="6"/>
  <c r="E117" i="6"/>
  <c r="D117" i="6"/>
  <c r="K93" i="6"/>
  <c r="F93" i="6"/>
  <c r="G93" i="6" s="1"/>
  <c r="D93" i="6"/>
  <c r="R93" i="6"/>
  <c r="S93" i="6" s="1"/>
  <c r="T93" i="6" s="1"/>
  <c r="C93" i="6"/>
  <c r="J93" i="6"/>
  <c r="I93" i="6"/>
  <c r="H93" i="6"/>
  <c r="E93" i="6"/>
  <c r="F81" i="6"/>
  <c r="G81" i="6" s="1"/>
  <c r="R81" i="6"/>
  <c r="S81" i="6" s="1"/>
  <c r="T81" i="6" s="1"/>
  <c r="U81" i="6" s="1"/>
  <c r="L81" i="6" s="1"/>
  <c r="I81" i="6"/>
  <c r="J81" i="6"/>
  <c r="K81" i="6"/>
  <c r="H81" i="6"/>
  <c r="D81" i="6"/>
  <c r="E81" i="6"/>
  <c r="C81" i="6"/>
  <c r="D25" i="6"/>
  <c r="J25" i="6"/>
  <c r="C25" i="6"/>
  <c r="R25" i="6"/>
  <c r="S25" i="6" s="1"/>
  <c r="T25" i="6" s="1"/>
  <c r="U25" i="6" s="1"/>
  <c r="L25" i="6" s="1"/>
  <c r="K25" i="6"/>
  <c r="I25" i="6"/>
  <c r="H25" i="6"/>
  <c r="F25" i="6"/>
  <c r="G25" i="6" s="1"/>
  <c r="E25" i="6"/>
  <c r="C13" i="6"/>
  <c r="D13" i="6"/>
  <c r="R13" i="6"/>
  <c r="S13" i="6" s="1"/>
  <c r="T13" i="6" s="1"/>
  <c r="U13" i="6" s="1"/>
  <c r="L13" i="6" s="1"/>
  <c r="E13" i="6"/>
  <c r="K13" i="6"/>
  <c r="J13" i="6"/>
  <c r="I13" i="6"/>
  <c r="H13" i="6"/>
  <c r="F13" i="6"/>
  <c r="G13" i="6" s="1"/>
  <c r="K140" i="6"/>
  <c r="J140" i="6"/>
  <c r="I140" i="6"/>
  <c r="D140" i="6"/>
  <c r="H140" i="6"/>
  <c r="C140" i="6"/>
  <c r="R140" i="6"/>
  <c r="S140" i="6" s="1"/>
  <c r="T140" i="6" s="1"/>
  <c r="U140" i="6" s="1"/>
  <c r="L140" i="6" s="1"/>
  <c r="F140" i="6"/>
  <c r="G140" i="6" s="1"/>
  <c r="E140" i="6"/>
  <c r="K128" i="6"/>
  <c r="J128" i="6"/>
  <c r="D128" i="6"/>
  <c r="I128" i="6"/>
  <c r="H128" i="6"/>
  <c r="F128" i="6"/>
  <c r="G128" i="6" s="1"/>
  <c r="E128" i="6"/>
  <c r="C128" i="6"/>
  <c r="R128" i="6"/>
  <c r="S128" i="6" s="1"/>
  <c r="T128" i="6" s="1"/>
  <c r="U128" i="6" s="1"/>
  <c r="L128" i="6" s="1"/>
  <c r="K116" i="6"/>
  <c r="J116" i="6"/>
  <c r="I116" i="6"/>
  <c r="D116" i="6"/>
  <c r="E116" i="6"/>
  <c r="C116" i="6"/>
  <c r="R116" i="6"/>
  <c r="S116" i="6" s="1"/>
  <c r="T116" i="6" s="1"/>
  <c r="H116" i="6"/>
  <c r="F116" i="6"/>
  <c r="G116" i="6" s="1"/>
  <c r="K104" i="6"/>
  <c r="J104" i="6"/>
  <c r="I104" i="6"/>
  <c r="D104" i="6"/>
  <c r="E104" i="6"/>
  <c r="C104" i="6"/>
  <c r="H104" i="6"/>
  <c r="F104" i="6"/>
  <c r="G104" i="6" s="1"/>
  <c r="R104" i="6"/>
  <c r="S104" i="6" s="1"/>
  <c r="T104" i="6" s="1"/>
  <c r="K92" i="6"/>
  <c r="J92" i="6"/>
  <c r="D92" i="6"/>
  <c r="F92" i="6"/>
  <c r="G92" i="6" s="1"/>
  <c r="I92" i="6"/>
  <c r="H92" i="6"/>
  <c r="C92" i="6"/>
  <c r="E92" i="6"/>
  <c r="R92" i="6"/>
  <c r="S92" i="6" s="1"/>
  <c r="T92" i="6" s="1"/>
  <c r="U92" i="6" s="1"/>
  <c r="L92" i="6" s="1"/>
  <c r="K80" i="6"/>
  <c r="J80" i="6"/>
  <c r="I80" i="6"/>
  <c r="D80" i="6"/>
  <c r="C80" i="6"/>
  <c r="R80" i="6"/>
  <c r="S80" i="6" s="1"/>
  <c r="T80" i="6" s="1"/>
  <c r="H80" i="6"/>
  <c r="F80" i="6"/>
  <c r="G80" i="6" s="1"/>
  <c r="E80" i="6"/>
  <c r="U12" i="6"/>
  <c r="L12" i="6" s="1"/>
  <c r="H12" i="6"/>
  <c r="K12" i="6"/>
  <c r="J12" i="6"/>
  <c r="I12" i="6"/>
  <c r="E12" i="6"/>
  <c r="F12" i="6"/>
  <c r="G12" i="6" s="1"/>
  <c r="D12" i="6"/>
  <c r="R12" i="6"/>
  <c r="S12" i="6" s="1"/>
  <c r="T12" i="6" s="1"/>
  <c r="C12" i="6"/>
  <c r="K150" i="6"/>
  <c r="I150" i="6"/>
  <c r="D150" i="6"/>
  <c r="C150" i="6"/>
  <c r="F150" i="6"/>
  <c r="G150" i="6" s="1"/>
  <c r="E150" i="6"/>
  <c r="R150" i="6"/>
  <c r="S150" i="6" s="1"/>
  <c r="T150" i="6" s="1"/>
  <c r="J150" i="6"/>
  <c r="H150" i="6"/>
  <c r="F126" i="6"/>
  <c r="G126" i="6" s="1"/>
  <c r="K126" i="6"/>
  <c r="I126" i="6"/>
  <c r="H126" i="6"/>
  <c r="E126" i="6"/>
  <c r="D126" i="6"/>
  <c r="C126" i="6"/>
  <c r="J126" i="6"/>
  <c r="R126" i="6"/>
  <c r="S126" i="6" s="1"/>
  <c r="T126" i="6" s="1"/>
  <c r="K102" i="6"/>
  <c r="F102" i="6"/>
  <c r="G102" i="6" s="1"/>
  <c r="R102" i="6"/>
  <c r="S102" i="6" s="1"/>
  <c r="T102" i="6" s="1"/>
  <c r="U102" i="6" s="1"/>
  <c r="L102" i="6" s="1"/>
  <c r="J102" i="6"/>
  <c r="H102" i="6"/>
  <c r="I102" i="6"/>
  <c r="E102" i="6"/>
  <c r="D102" i="6"/>
  <c r="C102" i="6"/>
  <c r="E78" i="6"/>
  <c r="K78" i="6"/>
  <c r="R78" i="6"/>
  <c r="S78" i="6" s="1"/>
  <c r="T78" i="6" s="1"/>
  <c r="U78" i="6" s="1"/>
  <c r="L78" i="6" s="1"/>
  <c r="J78" i="6"/>
  <c r="I78" i="6"/>
  <c r="F78" i="6"/>
  <c r="G78" i="6" s="1"/>
  <c r="H78" i="6"/>
  <c r="C78" i="6"/>
  <c r="D78" i="6"/>
  <c r="F34" i="6"/>
  <c r="G34" i="6" s="1"/>
  <c r="E34" i="6"/>
  <c r="I34" i="6"/>
  <c r="R34" i="6"/>
  <c r="S34" i="6" s="1"/>
  <c r="T34" i="6" s="1"/>
  <c r="U34" i="6" s="1"/>
  <c r="L34" i="6" s="1"/>
  <c r="D34" i="6"/>
  <c r="K34" i="6"/>
  <c r="H34" i="6"/>
  <c r="J34" i="6"/>
  <c r="C34" i="6"/>
  <c r="R10" i="6"/>
  <c r="S10" i="6" s="1"/>
  <c r="T10" i="6" s="1"/>
  <c r="U10" i="6" s="1"/>
  <c r="L10" i="6" s="1"/>
  <c r="K10" i="6"/>
  <c r="J10" i="6"/>
  <c r="I10" i="6"/>
  <c r="F10" i="6"/>
  <c r="G10" i="6" s="1"/>
  <c r="H10" i="6"/>
  <c r="E10" i="6"/>
  <c r="D10" i="6"/>
  <c r="C10" i="6"/>
  <c r="K137" i="6"/>
  <c r="J137" i="6"/>
  <c r="D137" i="6"/>
  <c r="I137" i="6"/>
  <c r="C137" i="6"/>
  <c r="E137" i="6"/>
  <c r="R137" i="6"/>
  <c r="S137" i="6" s="1"/>
  <c r="T137" i="6" s="1"/>
  <c r="U137" i="6" s="1"/>
  <c r="L137" i="6" s="1"/>
  <c r="F137" i="6"/>
  <c r="G137" i="6" s="1"/>
  <c r="H137" i="6"/>
  <c r="K125" i="6"/>
  <c r="J125" i="6"/>
  <c r="I125" i="6"/>
  <c r="F125" i="6"/>
  <c r="G125" i="6" s="1"/>
  <c r="H125" i="6"/>
  <c r="E125" i="6"/>
  <c r="D125" i="6"/>
  <c r="C125" i="6"/>
  <c r="R125" i="6"/>
  <c r="S125" i="6" s="1"/>
  <c r="T125" i="6" s="1"/>
  <c r="U125" i="6" s="1"/>
  <c r="L125" i="6" s="1"/>
  <c r="K101" i="6"/>
  <c r="J101" i="6"/>
  <c r="D101" i="6"/>
  <c r="I101" i="6"/>
  <c r="C101" i="6"/>
  <c r="R101" i="6"/>
  <c r="S101" i="6" s="1"/>
  <c r="T101" i="6" s="1"/>
  <c r="F101" i="6"/>
  <c r="G101" i="6" s="1"/>
  <c r="H101" i="6"/>
  <c r="E101" i="6"/>
  <c r="K77" i="6"/>
  <c r="J77" i="6"/>
  <c r="I77" i="6"/>
  <c r="F77" i="6"/>
  <c r="G77" i="6" s="1"/>
  <c r="H77" i="6"/>
  <c r="E77" i="6"/>
  <c r="D77" i="6"/>
  <c r="R77" i="6"/>
  <c r="S77" i="6" s="1"/>
  <c r="T77" i="6" s="1"/>
  <c r="C77" i="6"/>
  <c r="U33" i="6"/>
  <c r="L33" i="6" s="1"/>
  <c r="D33" i="6"/>
  <c r="C33" i="6"/>
  <c r="I33" i="6"/>
  <c r="R33" i="6"/>
  <c r="S33" i="6" s="1"/>
  <c r="T33" i="6" s="1"/>
  <c r="H33" i="6"/>
  <c r="F33" i="6"/>
  <c r="G33" i="6" s="1"/>
  <c r="J33" i="6"/>
  <c r="K33" i="6"/>
  <c r="E33" i="6"/>
  <c r="F136" i="6"/>
  <c r="G136" i="6" s="1"/>
  <c r="E136" i="6"/>
  <c r="I136" i="6"/>
  <c r="D136" i="6"/>
  <c r="K136" i="6"/>
  <c r="J136" i="6"/>
  <c r="H136" i="6"/>
  <c r="C136" i="6"/>
  <c r="R136" i="6"/>
  <c r="S136" i="6" s="1"/>
  <c r="T136" i="6" s="1"/>
  <c r="U136" i="6" s="1"/>
  <c r="L136" i="6" s="1"/>
  <c r="F124" i="6"/>
  <c r="G124" i="6" s="1"/>
  <c r="E124" i="6"/>
  <c r="I124" i="6"/>
  <c r="K124" i="6"/>
  <c r="C124" i="6"/>
  <c r="J124" i="6"/>
  <c r="R124" i="6"/>
  <c r="S124" i="6" s="1"/>
  <c r="T124" i="6" s="1"/>
  <c r="U124" i="6" s="1"/>
  <c r="L124" i="6" s="1"/>
  <c r="H124" i="6"/>
  <c r="D124" i="6"/>
  <c r="F88" i="6"/>
  <c r="G88" i="6" s="1"/>
  <c r="E88" i="6"/>
  <c r="I88" i="6"/>
  <c r="K88" i="6"/>
  <c r="C88" i="6"/>
  <c r="R88" i="6"/>
  <c r="S88" i="6" s="1"/>
  <c r="T88" i="6" s="1"/>
  <c r="J88" i="6"/>
  <c r="H88" i="6"/>
  <c r="D88" i="6"/>
  <c r="F70" i="6"/>
  <c r="G70" i="6" s="1"/>
  <c r="E70" i="6"/>
  <c r="I70" i="6"/>
  <c r="D70" i="6"/>
  <c r="J70" i="6"/>
  <c r="H70" i="6"/>
  <c r="C70" i="6"/>
  <c r="K70" i="6"/>
  <c r="R70" i="6"/>
  <c r="S70" i="6" s="1"/>
  <c r="T70" i="6" s="1"/>
  <c r="U70" i="6" s="1"/>
  <c r="L70" i="6" s="1"/>
  <c r="K147" i="6"/>
  <c r="F147" i="6"/>
  <c r="G147" i="6" s="1"/>
  <c r="D147" i="6"/>
  <c r="H147" i="6"/>
  <c r="E147" i="6"/>
  <c r="C147" i="6"/>
  <c r="J147" i="6"/>
  <c r="I147" i="6"/>
  <c r="R147" i="6"/>
  <c r="S147" i="6" s="1"/>
  <c r="T147" i="6" s="1"/>
  <c r="U147" i="6" s="1"/>
  <c r="L147" i="6" s="1"/>
  <c r="K123" i="6"/>
  <c r="F123" i="6"/>
  <c r="G123" i="6" s="1"/>
  <c r="J123" i="6"/>
  <c r="I123" i="6"/>
  <c r="E123" i="6"/>
  <c r="R123" i="6"/>
  <c r="S123" i="6" s="1"/>
  <c r="T123" i="6" s="1"/>
  <c r="U123" i="6" s="1"/>
  <c r="L123" i="6" s="1"/>
  <c r="H123" i="6"/>
  <c r="D123" i="6"/>
  <c r="C123" i="6"/>
  <c r="F99" i="6"/>
  <c r="G99" i="6" s="1"/>
  <c r="I99" i="6"/>
  <c r="C99" i="6"/>
  <c r="K99" i="6"/>
  <c r="D99" i="6"/>
  <c r="R99" i="6"/>
  <c r="S99" i="6" s="1"/>
  <c r="T99" i="6" s="1"/>
  <c r="J99" i="6"/>
  <c r="E99" i="6"/>
  <c r="H99" i="6"/>
  <c r="K87" i="6"/>
  <c r="I87" i="6"/>
  <c r="R87" i="6"/>
  <c r="S87" i="6" s="1"/>
  <c r="T87" i="6" s="1"/>
  <c r="H87" i="6"/>
  <c r="F87" i="6"/>
  <c r="G87" i="6" s="1"/>
  <c r="D87" i="6"/>
  <c r="E87" i="6"/>
  <c r="C87" i="6"/>
  <c r="J87" i="6"/>
  <c r="D31" i="6"/>
  <c r="E31" i="6"/>
  <c r="R31" i="6"/>
  <c r="S31" i="6" s="1"/>
  <c r="T31" i="6" s="1"/>
  <c r="U31" i="6" s="1"/>
  <c r="L31" i="6" s="1"/>
  <c r="K31" i="6"/>
  <c r="J31" i="6"/>
  <c r="H31" i="6"/>
  <c r="C31" i="6"/>
  <c r="I31" i="6"/>
  <c r="F31" i="6"/>
  <c r="G31" i="6" s="1"/>
  <c r="K146" i="6"/>
  <c r="J146" i="6"/>
  <c r="D146" i="6"/>
  <c r="F146" i="6"/>
  <c r="G146" i="6" s="1"/>
  <c r="R146" i="6"/>
  <c r="S146" i="6" s="1"/>
  <c r="T146" i="6" s="1"/>
  <c r="U146" i="6" s="1"/>
  <c r="L146" i="6" s="1"/>
  <c r="I146" i="6"/>
  <c r="H146" i="6"/>
  <c r="E146" i="6"/>
  <c r="C146" i="6"/>
  <c r="K122" i="6"/>
  <c r="J122" i="6"/>
  <c r="I122" i="6"/>
  <c r="D122" i="6"/>
  <c r="H122" i="6"/>
  <c r="E122" i="6"/>
  <c r="C122" i="6"/>
  <c r="R122" i="6"/>
  <c r="S122" i="6" s="1"/>
  <c r="T122" i="6" s="1"/>
  <c r="U122" i="6" s="1"/>
  <c r="L122" i="6" s="1"/>
  <c r="F122" i="6"/>
  <c r="G122" i="6" s="1"/>
  <c r="K98" i="6"/>
  <c r="J98" i="6"/>
  <c r="I98" i="6"/>
  <c r="D98" i="6"/>
  <c r="C98" i="6"/>
  <c r="H98" i="6"/>
  <c r="R98" i="6"/>
  <c r="S98" i="6" s="1"/>
  <c r="T98" i="6" s="1"/>
  <c r="F98" i="6"/>
  <c r="G98" i="6" s="1"/>
  <c r="E98" i="6"/>
  <c r="K74" i="6"/>
  <c r="J74" i="6"/>
  <c r="D74" i="6"/>
  <c r="E74" i="6"/>
  <c r="R74" i="6"/>
  <c r="S74" i="6" s="1"/>
  <c r="T74" i="6" s="1"/>
  <c r="H74" i="6"/>
  <c r="I74" i="6"/>
  <c r="C74" i="6"/>
  <c r="F74" i="6"/>
  <c r="G74" i="6" s="1"/>
  <c r="K68" i="6"/>
  <c r="J68" i="6"/>
  <c r="I68" i="6"/>
  <c r="E68" i="6"/>
  <c r="D68" i="6"/>
  <c r="C68" i="6"/>
  <c r="H68" i="6"/>
  <c r="F68" i="6"/>
  <c r="G68" i="6" s="1"/>
  <c r="R68" i="6"/>
  <c r="S68" i="6" s="1"/>
  <c r="T68" i="6" s="1"/>
  <c r="F145" i="6"/>
  <c r="G145" i="6" s="1"/>
  <c r="E145" i="6"/>
  <c r="I145" i="6"/>
  <c r="R145" i="6"/>
  <c r="S145" i="6" s="1"/>
  <c r="T145" i="6" s="1"/>
  <c r="U145" i="6" s="1"/>
  <c r="L145" i="6" s="1"/>
  <c r="K145" i="6"/>
  <c r="J145" i="6"/>
  <c r="H145" i="6"/>
  <c r="C145" i="6"/>
  <c r="D145" i="6"/>
  <c r="F121" i="6"/>
  <c r="G121" i="6" s="1"/>
  <c r="E121" i="6"/>
  <c r="D121" i="6"/>
  <c r="R121" i="6"/>
  <c r="S121" i="6" s="1"/>
  <c r="T121" i="6" s="1"/>
  <c r="I121" i="6"/>
  <c r="H121" i="6"/>
  <c r="C121" i="6"/>
  <c r="K121" i="6"/>
  <c r="J121" i="6"/>
  <c r="F109" i="6"/>
  <c r="G109" i="6" s="1"/>
  <c r="E109" i="6"/>
  <c r="I109" i="6"/>
  <c r="J109" i="6"/>
  <c r="R109" i="6"/>
  <c r="S109" i="6" s="1"/>
  <c r="T109" i="6" s="1"/>
  <c r="K109" i="6"/>
  <c r="H109" i="6"/>
  <c r="D109" i="6"/>
  <c r="C109" i="6"/>
  <c r="F97" i="6"/>
  <c r="G97" i="6" s="1"/>
  <c r="E97" i="6"/>
  <c r="I97" i="6"/>
  <c r="H97" i="6"/>
  <c r="R97" i="6"/>
  <c r="S97" i="6" s="1"/>
  <c r="T97" i="6" s="1"/>
  <c r="U97" i="6" s="1"/>
  <c r="L97" i="6" s="1"/>
  <c r="K97" i="6"/>
  <c r="D97" i="6"/>
  <c r="J97" i="6"/>
  <c r="C97" i="6"/>
  <c r="F73" i="6"/>
  <c r="G73" i="6" s="1"/>
  <c r="E73" i="6"/>
  <c r="I73" i="6"/>
  <c r="R73" i="6"/>
  <c r="S73" i="6" s="1"/>
  <c r="T73" i="6" s="1"/>
  <c r="H73" i="6"/>
  <c r="K73" i="6"/>
  <c r="J73" i="6"/>
  <c r="C73" i="6"/>
  <c r="D73" i="6"/>
  <c r="I29" i="6"/>
  <c r="H29" i="6"/>
  <c r="C29" i="6"/>
  <c r="K29" i="6"/>
  <c r="R29" i="6"/>
  <c r="S29" i="6" s="1"/>
  <c r="T29" i="6" s="1"/>
  <c r="U29" i="6" s="1"/>
  <c r="L29" i="6" s="1"/>
  <c r="J29" i="6"/>
  <c r="F29" i="6"/>
  <c r="G29" i="6" s="1"/>
  <c r="E29" i="6"/>
  <c r="D29" i="6"/>
  <c r="U17" i="6"/>
  <c r="L17" i="6" s="1"/>
  <c r="H17" i="6"/>
  <c r="F17" i="6"/>
  <c r="G17" i="6" s="1"/>
  <c r="R17" i="6"/>
  <c r="S17" i="6" s="1"/>
  <c r="T17" i="6" s="1"/>
  <c r="K17" i="6"/>
  <c r="J17" i="6"/>
  <c r="I17" i="6"/>
  <c r="E17" i="6"/>
  <c r="D17" i="6"/>
  <c r="C17" i="6"/>
  <c r="K156" i="6"/>
  <c r="J156" i="6"/>
  <c r="F156" i="6"/>
  <c r="G156" i="6" s="1"/>
  <c r="D156" i="6"/>
  <c r="I156" i="6"/>
  <c r="H156" i="6"/>
  <c r="R156" i="6"/>
  <c r="S156" i="6" s="1"/>
  <c r="T156" i="6" s="1"/>
  <c r="E156" i="6"/>
  <c r="C156" i="6"/>
  <c r="K132" i="6"/>
  <c r="D132" i="6"/>
  <c r="C132" i="6"/>
  <c r="R132" i="6"/>
  <c r="S132" i="6" s="1"/>
  <c r="T132" i="6" s="1"/>
  <c r="J132" i="6"/>
  <c r="I132" i="6"/>
  <c r="F132" i="6"/>
  <c r="G132" i="6" s="1"/>
  <c r="H132" i="6"/>
  <c r="E132" i="6"/>
  <c r="K120" i="6"/>
  <c r="F120" i="6"/>
  <c r="G120" i="6" s="1"/>
  <c r="H120" i="6"/>
  <c r="I120" i="6"/>
  <c r="R120" i="6"/>
  <c r="S120" i="6" s="1"/>
  <c r="T120" i="6" s="1"/>
  <c r="U120" i="6" s="1"/>
  <c r="L120" i="6" s="1"/>
  <c r="J120" i="6"/>
  <c r="D120" i="6"/>
  <c r="C120" i="6"/>
  <c r="E120" i="6"/>
  <c r="K96" i="6"/>
  <c r="I96" i="6"/>
  <c r="R96" i="6"/>
  <c r="S96" i="6" s="1"/>
  <c r="T96" i="6" s="1"/>
  <c r="H96" i="6"/>
  <c r="E96" i="6"/>
  <c r="J96" i="6"/>
  <c r="F96" i="6"/>
  <c r="G96" i="6" s="1"/>
  <c r="D96" i="6"/>
  <c r="C96" i="6"/>
  <c r="F72" i="6"/>
  <c r="G72" i="6" s="1"/>
  <c r="E72" i="6"/>
  <c r="K72" i="6"/>
  <c r="R72" i="6"/>
  <c r="S72" i="6" s="1"/>
  <c r="T72" i="6" s="1"/>
  <c r="U72" i="6" s="1"/>
  <c r="L72" i="6" s="1"/>
  <c r="J72" i="6"/>
  <c r="I72" i="6"/>
  <c r="D72" i="6"/>
  <c r="H72" i="6"/>
  <c r="C72" i="6"/>
  <c r="K155" i="6"/>
  <c r="J155" i="6"/>
  <c r="D155" i="6"/>
  <c r="C155" i="6"/>
  <c r="F155" i="6"/>
  <c r="G155" i="6" s="1"/>
  <c r="H155" i="6"/>
  <c r="E155" i="6"/>
  <c r="I155" i="6"/>
  <c r="R155" i="6"/>
  <c r="S155" i="6" s="1"/>
  <c r="T155" i="6" s="1"/>
  <c r="U155" i="6" s="1"/>
  <c r="L155" i="6" s="1"/>
  <c r="K143" i="6"/>
  <c r="J143" i="6"/>
  <c r="I143" i="6"/>
  <c r="H143" i="6"/>
  <c r="F143" i="6"/>
  <c r="G143" i="6" s="1"/>
  <c r="E143" i="6"/>
  <c r="D143" i="6"/>
  <c r="C143" i="6"/>
  <c r="R143" i="6"/>
  <c r="S143" i="6" s="1"/>
  <c r="T143" i="6" s="1"/>
  <c r="U143" i="6" s="1"/>
  <c r="L143" i="6" s="1"/>
  <c r="K131" i="6"/>
  <c r="J131" i="6"/>
  <c r="I131" i="6"/>
  <c r="D131" i="6"/>
  <c r="E131" i="6"/>
  <c r="H131" i="6"/>
  <c r="R131" i="6"/>
  <c r="S131" i="6" s="1"/>
  <c r="T131" i="6" s="1"/>
  <c r="U131" i="6" s="1"/>
  <c r="L131" i="6" s="1"/>
  <c r="F131" i="6"/>
  <c r="G131" i="6" s="1"/>
  <c r="C131" i="6"/>
  <c r="K119" i="6"/>
  <c r="J119" i="6"/>
  <c r="D119" i="6"/>
  <c r="C119" i="6"/>
  <c r="R119" i="6"/>
  <c r="S119" i="6" s="1"/>
  <c r="T119" i="6" s="1"/>
  <c r="H119" i="6"/>
  <c r="I119" i="6"/>
  <c r="F119" i="6"/>
  <c r="G119" i="6" s="1"/>
  <c r="E119" i="6"/>
  <c r="K95" i="6"/>
  <c r="J95" i="6"/>
  <c r="I95" i="6"/>
  <c r="D95" i="6"/>
  <c r="E95" i="6"/>
  <c r="H95" i="6"/>
  <c r="F95" i="6"/>
  <c r="G95" i="6" s="1"/>
  <c r="C95" i="6"/>
  <c r="R95" i="6"/>
  <c r="S95" i="6" s="1"/>
  <c r="T95" i="6" s="1"/>
  <c r="K83" i="6"/>
  <c r="J83" i="6"/>
  <c r="D83" i="6"/>
  <c r="I83" i="6"/>
  <c r="F83" i="6"/>
  <c r="G83" i="6" s="1"/>
  <c r="E83" i="6"/>
  <c r="C83" i="6"/>
  <c r="R83" i="6"/>
  <c r="S83" i="6" s="1"/>
  <c r="T83" i="6" s="1"/>
  <c r="U83" i="6" s="1"/>
  <c r="L83" i="6" s="1"/>
  <c r="H83" i="6"/>
  <c r="K71" i="6"/>
  <c r="J71" i="6"/>
  <c r="H71" i="6"/>
  <c r="I71" i="6"/>
  <c r="F71" i="6"/>
  <c r="G71" i="6" s="1"/>
  <c r="E71" i="6"/>
  <c r="R71" i="6"/>
  <c r="S71" i="6" s="1"/>
  <c r="T71" i="6" s="1"/>
  <c r="U71" i="6" s="1"/>
  <c r="L71" i="6" s="1"/>
  <c r="D71" i="6"/>
  <c r="C71" i="6"/>
  <c r="K27" i="6"/>
  <c r="F27" i="6"/>
  <c r="G27" i="6" s="1"/>
  <c r="H27" i="6"/>
  <c r="E27" i="6"/>
  <c r="D27" i="6"/>
  <c r="C27" i="6"/>
  <c r="R27" i="6"/>
  <c r="S27" i="6" s="1"/>
  <c r="T27" i="6" s="1"/>
  <c r="U27" i="6" s="1"/>
  <c r="L27" i="6" s="1"/>
  <c r="J27" i="6"/>
  <c r="I27" i="6"/>
  <c r="U15" i="6"/>
  <c r="L15" i="6" s="1"/>
  <c r="J15" i="6"/>
  <c r="C15" i="6"/>
  <c r="H15" i="6"/>
  <c r="F15" i="6"/>
  <c r="G15" i="6" s="1"/>
  <c r="E15" i="6"/>
  <c r="K15" i="6"/>
  <c r="I15" i="6"/>
  <c r="D15" i="6"/>
  <c r="R15" i="6"/>
  <c r="S15" i="6" s="1"/>
  <c r="T15" i="6" s="1"/>
  <c r="F118" i="6"/>
  <c r="G118" i="6" s="1"/>
  <c r="E118" i="6"/>
  <c r="I118" i="6"/>
  <c r="D118" i="6"/>
  <c r="K118" i="6"/>
  <c r="J118" i="6"/>
  <c r="H118" i="6"/>
  <c r="R118" i="6"/>
  <c r="S118" i="6" s="1"/>
  <c r="T118" i="6" s="1"/>
  <c r="U118" i="6" s="1"/>
  <c r="L118" i="6" s="1"/>
  <c r="C118" i="6"/>
  <c r="F153" i="6"/>
  <c r="G153" i="6" s="1"/>
  <c r="E153" i="6"/>
  <c r="J153" i="6"/>
  <c r="R153" i="6"/>
  <c r="S153" i="6" s="1"/>
  <c r="T153" i="6" s="1"/>
  <c r="U153" i="6" s="1"/>
  <c r="L153" i="6" s="1"/>
  <c r="C153" i="6"/>
  <c r="H153" i="6"/>
  <c r="D153" i="6"/>
  <c r="K153" i="6"/>
  <c r="I153" i="6"/>
  <c r="K129" i="6"/>
  <c r="F129" i="6"/>
  <c r="G129" i="6" s="1"/>
  <c r="J129" i="6"/>
  <c r="R129" i="6"/>
  <c r="S129" i="6" s="1"/>
  <c r="T129" i="6" s="1"/>
  <c r="D129" i="6"/>
  <c r="E129" i="6"/>
  <c r="C129" i="6"/>
  <c r="I129" i="6"/>
  <c r="H129" i="6"/>
  <c r="K105" i="6"/>
  <c r="R105" i="6"/>
  <c r="S105" i="6" s="1"/>
  <c r="T105" i="6" s="1"/>
  <c r="F105" i="6"/>
  <c r="G105" i="6" s="1"/>
  <c r="J105" i="6"/>
  <c r="I105" i="6"/>
  <c r="H105" i="6"/>
  <c r="D105" i="6"/>
  <c r="E105" i="6"/>
  <c r="C105" i="6"/>
  <c r="F157" i="6"/>
  <c r="G157" i="6" s="1"/>
  <c r="E157" i="6"/>
  <c r="J157" i="6"/>
  <c r="R157" i="6"/>
  <c r="S157" i="6" s="1"/>
  <c r="T157" i="6" s="1"/>
  <c r="U157" i="6" s="1"/>
  <c r="L157" i="6" s="1"/>
  <c r="K157" i="6"/>
  <c r="H157" i="6"/>
  <c r="I157" i="6"/>
  <c r="D157" i="6"/>
  <c r="C157" i="6"/>
  <c r="K152" i="6"/>
  <c r="J152" i="6"/>
  <c r="I152" i="6"/>
  <c r="F152" i="6"/>
  <c r="G152" i="6" s="1"/>
  <c r="E152" i="6"/>
  <c r="D152" i="6"/>
  <c r="C152" i="6"/>
  <c r="H152" i="6"/>
  <c r="R152" i="6"/>
  <c r="S152" i="6" s="1"/>
  <c r="T152" i="6" s="1"/>
  <c r="E9" i="6"/>
  <c r="R9" i="6"/>
  <c r="S9" i="6" s="1"/>
  <c r="J9" i="6"/>
  <c r="K9" i="6"/>
  <c r="I9" i="6"/>
  <c r="H9" i="6"/>
  <c r="F9" i="6"/>
  <c r="G9" i="6" s="1"/>
  <c r="D9" i="6"/>
  <c r="C9" i="6"/>
  <c r="I24" i="6"/>
  <c r="D24" i="6"/>
  <c r="K24" i="6"/>
  <c r="J24" i="6"/>
  <c r="H24" i="6"/>
  <c r="E24" i="6"/>
  <c r="F24" i="6"/>
  <c r="G24" i="6" s="1"/>
  <c r="C24" i="6"/>
  <c r="R24" i="6"/>
  <c r="S24" i="6" s="1"/>
  <c r="T24" i="6" s="1"/>
  <c r="U24" i="6" s="1"/>
  <c r="L24" i="6" s="1"/>
  <c r="F151" i="6"/>
  <c r="G151" i="6" s="1"/>
  <c r="E151" i="6"/>
  <c r="I151" i="6"/>
  <c r="H151" i="6"/>
  <c r="K151" i="6"/>
  <c r="J151" i="6"/>
  <c r="D151" i="6"/>
  <c r="R151" i="6"/>
  <c r="S151" i="6" s="1"/>
  <c r="T151" i="6" s="1"/>
  <c r="C151" i="6"/>
  <c r="F139" i="6"/>
  <c r="G139" i="6" s="1"/>
  <c r="E139" i="6"/>
  <c r="K139" i="6"/>
  <c r="I139" i="6"/>
  <c r="H139" i="6"/>
  <c r="D139" i="6"/>
  <c r="C139" i="6"/>
  <c r="R139" i="6"/>
  <c r="S139" i="6" s="1"/>
  <c r="T139" i="6" s="1"/>
  <c r="U139" i="6" s="1"/>
  <c r="L139" i="6" s="1"/>
  <c r="J139" i="6"/>
  <c r="F127" i="6"/>
  <c r="G127" i="6" s="1"/>
  <c r="E127" i="6"/>
  <c r="I127" i="6"/>
  <c r="J127" i="6"/>
  <c r="H127" i="6"/>
  <c r="K127" i="6"/>
  <c r="D127" i="6"/>
  <c r="C127" i="6"/>
  <c r="R127" i="6"/>
  <c r="S127" i="6" s="1"/>
  <c r="T127" i="6" s="1"/>
  <c r="U127" i="6" s="1"/>
  <c r="L127" i="6" s="1"/>
  <c r="F115" i="6"/>
  <c r="G115" i="6" s="1"/>
  <c r="E115" i="6"/>
  <c r="I115" i="6"/>
  <c r="R115" i="6"/>
  <c r="S115" i="6" s="1"/>
  <c r="T115" i="6" s="1"/>
  <c r="U115" i="6" s="1"/>
  <c r="L115" i="6" s="1"/>
  <c r="K115" i="6"/>
  <c r="H115" i="6"/>
  <c r="D115" i="6"/>
  <c r="J115" i="6"/>
  <c r="C115" i="6"/>
  <c r="F103" i="6"/>
  <c r="G103" i="6" s="1"/>
  <c r="E103" i="6"/>
  <c r="K103" i="6"/>
  <c r="D103" i="6"/>
  <c r="H103" i="6"/>
  <c r="C103" i="6"/>
  <c r="R103" i="6"/>
  <c r="S103" i="6" s="1"/>
  <c r="T103" i="6" s="1"/>
  <c r="U103" i="6" s="1"/>
  <c r="L103" i="6" s="1"/>
  <c r="J103" i="6"/>
  <c r="I103" i="6"/>
  <c r="F91" i="6"/>
  <c r="G91" i="6" s="1"/>
  <c r="E91" i="6"/>
  <c r="I91" i="6"/>
  <c r="R91" i="6"/>
  <c r="S91" i="6" s="1"/>
  <c r="T91" i="6" s="1"/>
  <c r="U91" i="6" s="1"/>
  <c r="L91" i="6" s="1"/>
  <c r="D91" i="6"/>
  <c r="C91" i="6"/>
  <c r="K91" i="6"/>
  <c r="J91" i="6"/>
  <c r="H91" i="6"/>
  <c r="F79" i="6"/>
  <c r="G79" i="6" s="1"/>
  <c r="E79" i="6"/>
  <c r="I79" i="6"/>
  <c r="H79" i="6"/>
  <c r="K79" i="6"/>
  <c r="J79" i="6"/>
  <c r="C79" i="6"/>
  <c r="D79" i="6"/>
  <c r="R79" i="6"/>
  <c r="S79" i="6" s="1"/>
  <c r="T79" i="6" s="1"/>
  <c r="K35" i="6"/>
  <c r="J35" i="6"/>
  <c r="C35" i="6"/>
  <c r="E35" i="6"/>
  <c r="D35" i="6"/>
  <c r="R35" i="6"/>
  <c r="S35" i="6" s="1"/>
  <c r="T35" i="6" s="1"/>
  <c r="U35" i="6" s="1"/>
  <c r="L35" i="6" s="1"/>
  <c r="I35" i="6"/>
  <c r="H35" i="6"/>
  <c r="F35" i="6"/>
  <c r="G35" i="6" s="1"/>
  <c r="U23" i="6"/>
  <c r="L23" i="6" s="1"/>
  <c r="I23" i="6"/>
  <c r="C23" i="6"/>
  <c r="K23" i="6"/>
  <c r="E23" i="6"/>
  <c r="J23" i="6"/>
  <c r="R23" i="6"/>
  <c r="S23" i="6" s="1"/>
  <c r="T23" i="6" s="1"/>
  <c r="H23" i="6"/>
  <c r="F23" i="6"/>
  <c r="G23" i="6" s="1"/>
  <c r="D23" i="6"/>
  <c r="U11" i="6"/>
  <c r="L11" i="6" s="1"/>
  <c r="H11" i="6"/>
  <c r="F11" i="6"/>
  <c r="G11" i="6" s="1"/>
  <c r="C11" i="6"/>
  <c r="R11" i="6"/>
  <c r="S11" i="6" s="1"/>
  <c r="T11" i="6" s="1"/>
  <c r="K11" i="6"/>
  <c r="I11" i="6"/>
  <c r="D11" i="6"/>
  <c r="J11" i="6"/>
  <c r="E11" i="6"/>
  <c r="U119" i="6"/>
  <c r="L119" i="6" s="1"/>
  <c r="U79" i="6"/>
  <c r="L79" i="6" s="1"/>
  <c r="U69" i="6"/>
  <c r="L69" i="6" s="1"/>
  <c r="U150" i="6"/>
  <c r="L150" i="6" s="1"/>
  <c r="U142" i="6"/>
  <c r="L142" i="6" s="1"/>
  <c r="U126" i="6"/>
  <c r="L126" i="6" s="1"/>
  <c r="U110" i="6"/>
  <c r="L110" i="6" s="1"/>
  <c r="U135" i="6"/>
  <c r="L135" i="6" s="1"/>
  <c r="U111" i="6"/>
  <c r="L111" i="6" s="1"/>
  <c r="U87" i="6"/>
  <c r="L87" i="6" s="1"/>
  <c r="U68" i="6"/>
  <c r="L68" i="6" s="1"/>
  <c r="U149" i="6"/>
  <c r="L149" i="6" s="1"/>
  <c r="U141" i="6"/>
  <c r="L141" i="6" s="1"/>
  <c r="U117" i="6"/>
  <c r="L117" i="6" s="1"/>
  <c r="U109" i="6"/>
  <c r="L109" i="6" s="1"/>
  <c r="U101" i="6"/>
  <c r="L101" i="6" s="1"/>
  <c r="U93" i="6"/>
  <c r="L93" i="6" s="1"/>
  <c r="U85" i="6"/>
  <c r="L85" i="6" s="1"/>
  <c r="U77" i="6"/>
  <c r="L77" i="6" s="1"/>
  <c r="U156" i="6"/>
  <c r="L156" i="6" s="1"/>
  <c r="U84" i="6"/>
  <c r="L84" i="6" s="1"/>
  <c r="U76" i="6"/>
  <c r="L76" i="6" s="1"/>
  <c r="U99" i="6"/>
  <c r="L99" i="6" s="1"/>
  <c r="U138" i="6"/>
  <c r="L138" i="6" s="1"/>
  <c r="U154" i="6"/>
  <c r="L154" i="6" s="1"/>
  <c r="U130" i="6"/>
  <c r="L130" i="6" s="1"/>
  <c r="U98" i="6"/>
  <c r="L98" i="6" s="1"/>
  <c r="U82" i="6"/>
  <c r="L82" i="6" s="1"/>
  <c r="U121" i="6"/>
  <c r="L121" i="6" s="1"/>
  <c r="U113" i="6"/>
  <c r="L113" i="6" s="1"/>
  <c r="U105" i="6"/>
  <c r="L105" i="6" s="1"/>
  <c r="U73" i="6"/>
  <c r="L73" i="6" s="1"/>
  <c r="U151" i="6"/>
  <c r="L151" i="6" s="1"/>
  <c r="U95" i="6"/>
  <c r="L95" i="6" s="1"/>
  <c r="U132" i="6"/>
  <c r="L132" i="6" s="1"/>
  <c r="U116" i="6"/>
  <c r="L116" i="6" s="1"/>
  <c r="U100" i="6"/>
  <c r="L100" i="6" s="1"/>
  <c r="U106" i="6"/>
  <c r="L106" i="6" s="1"/>
  <c r="U90" i="6"/>
  <c r="L90" i="6" s="1"/>
  <c r="U74" i="6"/>
  <c r="L74" i="6" s="1"/>
  <c r="U129" i="6"/>
  <c r="L129" i="6" s="1"/>
  <c r="U152" i="6"/>
  <c r="L152" i="6" s="1"/>
  <c r="U144" i="6"/>
  <c r="L144" i="6" s="1"/>
  <c r="U104" i="6"/>
  <c r="L104" i="6" s="1"/>
  <c r="U96" i="6"/>
  <c r="L96" i="6" s="1"/>
  <c r="U88" i="6"/>
  <c r="L88" i="6" s="1"/>
  <c r="U80" i="6"/>
  <c r="L80" i="6" s="1"/>
  <c r="D29" i="42"/>
  <c r="D26" i="42"/>
  <c r="B18" i="42"/>
  <c r="B9" i="42"/>
  <c r="B25" i="42"/>
  <c r="B17" i="42"/>
  <c r="I6" i="35"/>
  <c r="BO6" i="35"/>
  <c r="BI6" i="35"/>
  <c r="AZ6" i="35"/>
  <c r="B5" i="42"/>
  <c r="BU6" i="35"/>
  <c r="BY6" i="35"/>
  <c r="I7" i="35"/>
  <c r="CU6" i="35"/>
  <c r="AM6" i="35"/>
  <c r="B24" i="42"/>
  <c r="B16" i="42"/>
  <c r="B23" i="42"/>
  <c r="B15" i="42"/>
  <c r="B22" i="42"/>
  <c r="B14" i="42"/>
  <c r="B6" i="42"/>
  <c r="D13" i="42"/>
  <c r="B28" i="42"/>
  <c r="B20" i="42"/>
  <c r="B11" i="42"/>
  <c r="C5" i="42"/>
  <c r="AP59" i="9"/>
  <c r="AD8" i="9"/>
  <c r="J8" i="9"/>
  <c r="AP6" i="9"/>
  <c r="J6" i="9"/>
  <c r="AH216" i="2"/>
  <c r="AM213" i="2"/>
  <c r="AI213" i="2"/>
  <c r="AE213" i="2"/>
  <c r="AR150" i="2"/>
  <c r="AA150" i="2"/>
  <c r="B150" i="2"/>
  <c r="AE67" i="2"/>
  <c r="AI67" i="2"/>
  <c r="AM67" i="2"/>
  <c r="C16" i="42" l="1"/>
  <c r="C18" i="42"/>
  <c r="C10" i="42"/>
  <c r="C26" i="42"/>
  <c r="C14" i="42"/>
  <c r="C23" i="42"/>
  <c r="D16" i="42"/>
  <c r="B13" i="42"/>
  <c r="C9" i="42"/>
  <c r="C13" i="42"/>
  <c r="D14" i="42"/>
  <c r="C27" i="42"/>
  <c r="C7" i="42"/>
  <c r="C8" i="42"/>
  <c r="C6" i="42"/>
  <c r="D15" i="42"/>
  <c r="T9" i="6"/>
  <c r="U9" i="6" s="1"/>
  <c r="L9" i="6" s="1"/>
  <c r="CC6" i="35" s="1"/>
  <c r="C15" i="42"/>
  <c r="C20" i="42"/>
  <c r="D28" i="42"/>
  <c r="C29" i="42"/>
  <c r="D12" i="42"/>
  <c r="B27" i="42"/>
  <c r="B12" i="42"/>
  <c r="D27" i="42"/>
  <c r="D25" i="42"/>
  <c r="C11" i="42"/>
  <c r="D7" i="42"/>
  <c r="D23" i="42"/>
  <c r="D21" i="42"/>
  <c r="C25" i="42"/>
  <c r="D24" i="42"/>
  <c r="D10" i="42"/>
  <c r="D19" i="42"/>
  <c r="C12" i="42"/>
  <c r="C22" i="42"/>
  <c r="D20" i="42"/>
  <c r="D17" i="42"/>
  <c r="D18" i="42"/>
  <c r="D8" i="42"/>
  <c r="D9" i="42"/>
  <c r="B21" i="42"/>
  <c r="D31" i="42"/>
  <c r="C31" i="42"/>
  <c r="B31" i="42"/>
  <c r="AI6" i="35"/>
  <c r="B19" i="42"/>
  <c r="D11" i="42"/>
  <c r="C17" i="42"/>
  <c r="B7" i="42"/>
  <c r="C28" i="42"/>
  <c r="B26" i="42"/>
  <c r="C21" i="42"/>
  <c r="C24" i="42"/>
  <c r="C19" i="42"/>
  <c r="D22" i="42"/>
  <c r="B10" i="42"/>
  <c r="B29" i="42"/>
  <c r="B8" i="42"/>
  <c r="D30" i="42"/>
  <c r="C30" i="42"/>
  <c r="B30" i="42"/>
  <c r="D6" i="42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K44" i="6" l="1"/>
  <c r="J44" i="6"/>
  <c r="I44" i="6"/>
  <c r="D44" i="6"/>
  <c r="H44" i="6"/>
  <c r="R44" i="6"/>
  <c r="S44" i="6" s="1"/>
  <c r="T44" i="6" s="1"/>
  <c r="U44" i="6" s="1"/>
  <c r="L44" i="6" s="1"/>
  <c r="F44" i="6"/>
  <c r="G44" i="6" s="1"/>
  <c r="E44" i="6"/>
  <c r="C44" i="6"/>
  <c r="F55" i="6"/>
  <c r="G55" i="6" s="1"/>
  <c r="E55" i="6"/>
  <c r="K55" i="6"/>
  <c r="I55" i="6"/>
  <c r="R55" i="6"/>
  <c r="S55" i="6" s="1"/>
  <c r="T55" i="6" s="1"/>
  <c r="U55" i="6" s="1"/>
  <c r="L55" i="6" s="1"/>
  <c r="J55" i="6"/>
  <c r="H55" i="6"/>
  <c r="D55" i="6"/>
  <c r="C55" i="6"/>
  <c r="U42" i="6"/>
  <c r="L42" i="6" s="1"/>
  <c r="J42" i="6"/>
  <c r="E42" i="6"/>
  <c r="F42" i="6"/>
  <c r="G42" i="6" s="1"/>
  <c r="D42" i="6"/>
  <c r="C42" i="6"/>
  <c r="K42" i="6"/>
  <c r="H42" i="6"/>
  <c r="I42" i="6"/>
  <c r="R42" i="6"/>
  <c r="S42" i="6" s="1"/>
  <c r="T42" i="6" s="1"/>
  <c r="U41" i="6"/>
  <c r="L41" i="6" s="1"/>
  <c r="K41" i="6"/>
  <c r="J41" i="6"/>
  <c r="I41" i="6"/>
  <c r="F41" i="6"/>
  <c r="G41" i="6" s="1"/>
  <c r="H41" i="6"/>
  <c r="E41" i="6"/>
  <c r="C41" i="6"/>
  <c r="R41" i="6"/>
  <c r="S41" i="6" s="1"/>
  <c r="T41" i="6" s="1"/>
  <c r="D41" i="6"/>
  <c r="F64" i="6"/>
  <c r="G64" i="6" s="1"/>
  <c r="E64" i="6"/>
  <c r="H64" i="6"/>
  <c r="K64" i="6"/>
  <c r="J64" i="6"/>
  <c r="I64" i="6"/>
  <c r="C64" i="6"/>
  <c r="D64" i="6"/>
  <c r="R64" i="6"/>
  <c r="S64" i="6" s="1"/>
  <c r="T64" i="6" s="1"/>
  <c r="U64" i="6" s="1"/>
  <c r="L64" i="6" s="1"/>
  <c r="F52" i="6"/>
  <c r="G52" i="6" s="1"/>
  <c r="E52" i="6"/>
  <c r="I52" i="6"/>
  <c r="J52" i="6"/>
  <c r="H52" i="6"/>
  <c r="R52" i="6"/>
  <c r="S52" i="6" s="1"/>
  <c r="T52" i="6" s="1"/>
  <c r="K52" i="6"/>
  <c r="D52" i="6"/>
  <c r="C52" i="6"/>
  <c r="U40" i="6"/>
  <c r="L40" i="6" s="1"/>
  <c r="F40" i="6"/>
  <c r="G40" i="6" s="1"/>
  <c r="E40" i="6"/>
  <c r="K40" i="6"/>
  <c r="D40" i="6"/>
  <c r="J40" i="6"/>
  <c r="I40" i="6"/>
  <c r="H40" i="6"/>
  <c r="C40" i="6"/>
  <c r="R40" i="6"/>
  <c r="S40" i="6" s="1"/>
  <c r="T40" i="6" s="1"/>
  <c r="F63" i="6"/>
  <c r="G63" i="6" s="1"/>
  <c r="J63" i="6"/>
  <c r="H63" i="6"/>
  <c r="E63" i="6"/>
  <c r="D63" i="6"/>
  <c r="R63" i="6"/>
  <c r="S63" i="6" s="1"/>
  <c r="T63" i="6" s="1"/>
  <c r="K63" i="6"/>
  <c r="I63" i="6"/>
  <c r="C63" i="6"/>
  <c r="K51" i="6"/>
  <c r="I51" i="6"/>
  <c r="H51" i="6"/>
  <c r="F51" i="6"/>
  <c r="G51" i="6" s="1"/>
  <c r="D51" i="6"/>
  <c r="E51" i="6"/>
  <c r="C51" i="6"/>
  <c r="J51" i="6"/>
  <c r="R51" i="6"/>
  <c r="S51" i="6" s="1"/>
  <c r="T51" i="6" s="1"/>
  <c r="K39" i="6"/>
  <c r="C39" i="6"/>
  <c r="J39" i="6"/>
  <c r="I39" i="6"/>
  <c r="H39" i="6"/>
  <c r="E39" i="6"/>
  <c r="F39" i="6"/>
  <c r="G39" i="6" s="1"/>
  <c r="D39" i="6"/>
  <c r="R39" i="6"/>
  <c r="S39" i="6" s="1"/>
  <c r="T39" i="6" s="1"/>
  <c r="U39" i="6" s="1"/>
  <c r="L39" i="6" s="1"/>
  <c r="K62" i="6"/>
  <c r="J62" i="6"/>
  <c r="F62" i="6"/>
  <c r="G62" i="6" s="1"/>
  <c r="I62" i="6"/>
  <c r="C62" i="6"/>
  <c r="H62" i="6"/>
  <c r="R62" i="6"/>
  <c r="S62" i="6" s="1"/>
  <c r="T62" i="6" s="1"/>
  <c r="U62" i="6" s="1"/>
  <c r="L62" i="6" s="1"/>
  <c r="E62" i="6"/>
  <c r="D62" i="6"/>
  <c r="K50" i="6"/>
  <c r="J50" i="6"/>
  <c r="I50" i="6"/>
  <c r="H50" i="6"/>
  <c r="C50" i="6"/>
  <c r="R50" i="6"/>
  <c r="S50" i="6" s="1"/>
  <c r="T50" i="6" s="1"/>
  <c r="F50" i="6"/>
  <c r="G50" i="6" s="1"/>
  <c r="E50" i="6"/>
  <c r="D50" i="6"/>
  <c r="K38" i="6"/>
  <c r="J38" i="6"/>
  <c r="D38" i="6"/>
  <c r="E38" i="6"/>
  <c r="R38" i="6"/>
  <c r="S38" i="6" s="1"/>
  <c r="T38" i="6" s="1"/>
  <c r="U38" i="6" s="1"/>
  <c r="L38" i="6" s="1"/>
  <c r="I38" i="6"/>
  <c r="H38" i="6"/>
  <c r="F38" i="6"/>
  <c r="G38" i="6" s="1"/>
  <c r="C38" i="6"/>
  <c r="F61" i="6"/>
  <c r="G61" i="6" s="1"/>
  <c r="E61" i="6"/>
  <c r="I61" i="6"/>
  <c r="K61" i="6"/>
  <c r="R61" i="6"/>
  <c r="S61" i="6" s="1"/>
  <c r="T61" i="6" s="1"/>
  <c r="U61" i="6" s="1"/>
  <c r="L61" i="6" s="1"/>
  <c r="C61" i="6"/>
  <c r="J61" i="6"/>
  <c r="H61" i="6"/>
  <c r="D61" i="6"/>
  <c r="F49" i="6"/>
  <c r="G49" i="6" s="1"/>
  <c r="E49" i="6"/>
  <c r="H49" i="6"/>
  <c r="D49" i="6"/>
  <c r="C49" i="6"/>
  <c r="R49" i="6"/>
  <c r="S49" i="6" s="1"/>
  <c r="T49" i="6" s="1"/>
  <c r="K49" i="6"/>
  <c r="J49" i="6"/>
  <c r="I49" i="6"/>
  <c r="U37" i="6"/>
  <c r="L37" i="6" s="1"/>
  <c r="F37" i="6"/>
  <c r="G37" i="6" s="1"/>
  <c r="E37" i="6"/>
  <c r="I37" i="6"/>
  <c r="H37" i="6"/>
  <c r="D37" i="6"/>
  <c r="C37" i="6"/>
  <c r="R37" i="6"/>
  <c r="S37" i="6" s="1"/>
  <c r="T37" i="6" s="1"/>
  <c r="J37" i="6"/>
  <c r="K37" i="6"/>
  <c r="K56" i="6"/>
  <c r="J56" i="6"/>
  <c r="D56" i="6"/>
  <c r="H56" i="6"/>
  <c r="F56" i="6"/>
  <c r="G56" i="6" s="1"/>
  <c r="E56" i="6"/>
  <c r="C56" i="6"/>
  <c r="R56" i="6"/>
  <c r="S56" i="6" s="1"/>
  <c r="T56" i="6" s="1"/>
  <c r="I56" i="6"/>
  <c r="F67" i="6"/>
  <c r="G67" i="6" s="1"/>
  <c r="E67" i="6"/>
  <c r="J67" i="6"/>
  <c r="K67" i="6"/>
  <c r="H67" i="6"/>
  <c r="I67" i="6"/>
  <c r="D67" i="6"/>
  <c r="R67" i="6"/>
  <c r="S67" i="6" s="1"/>
  <c r="T67" i="6" s="1"/>
  <c r="U67" i="6" s="1"/>
  <c r="L67" i="6" s="1"/>
  <c r="C67" i="6"/>
  <c r="F43" i="6"/>
  <c r="G43" i="6" s="1"/>
  <c r="E43" i="6"/>
  <c r="I43" i="6"/>
  <c r="K43" i="6"/>
  <c r="J43" i="6"/>
  <c r="H43" i="6"/>
  <c r="D43" i="6"/>
  <c r="C43" i="6"/>
  <c r="R43" i="6"/>
  <c r="S43" i="6" s="1"/>
  <c r="T43" i="6" s="1"/>
  <c r="U43" i="6" s="1"/>
  <c r="L43" i="6" s="1"/>
  <c r="K66" i="6"/>
  <c r="F66" i="6"/>
  <c r="G66" i="6" s="1"/>
  <c r="C66" i="6"/>
  <c r="I66" i="6"/>
  <c r="H66" i="6"/>
  <c r="E66" i="6"/>
  <c r="D66" i="6"/>
  <c r="R66" i="6"/>
  <c r="S66" i="6" s="1"/>
  <c r="T66" i="6" s="1"/>
  <c r="U66" i="6" s="1"/>
  <c r="L66" i="6" s="1"/>
  <c r="J66" i="6"/>
  <c r="F54" i="6"/>
  <c r="G54" i="6" s="1"/>
  <c r="I54" i="6"/>
  <c r="C54" i="6"/>
  <c r="D54" i="6"/>
  <c r="K54" i="6"/>
  <c r="R54" i="6"/>
  <c r="S54" i="6" s="1"/>
  <c r="T54" i="6" s="1"/>
  <c r="J54" i="6"/>
  <c r="H54" i="6"/>
  <c r="E54" i="6"/>
  <c r="K65" i="6"/>
  <c r="J65" i="6"/>
  <c r="D65" i="6"/>
  <c r="I65" i="6"/>
  <c r="H65" i="6"/>
  <c r="F65" i="6"/>
  <c r="G65" i="6" s="1"/>
  <c r="C65" i="6"/>
  <c r="E65" i="6"/>
  <c r="R65" i="6"/>
  <c r="S65" i="6" s="1"/>
  <c r="T65" i="6" s="1"/>
  <c r="K53" i="6"/>
  <c r="J53" i="6"/>
  <c r="I53" i="6"/>
  <c r="H53" i="6"/>
  <c r="E53" i="6"/>
  <c r="F53" i="6"/>
  <c r="G53" i="6" s="1"/>
  <c r="R53" i="6"/>
  <c r="S53" i="6" s="1"/>
  <c r="T53" i="6" s="1"/>
  <c r="U53" i="6" s="1"/>
  <c r="L53" i="6" s="1"/>
  <c r="D53" i="6"/>
  <c r="C53" i="6"/>
  <c r="H60" i="6"/>
  <c r="C60" i="6"/>
  <c r="K60" i="6"/>
  <c r="J60" i="6"/>
  <c r="R60" i="6"/>
  <c r="S60" i="6" s="1"/>
  <c r="T60" i="6" s="1"/>
  <c r="U60" i="6" s="1"/>
  <c r="L60" i="6" s="1"/>
  <c r="F60" i="6"/>
  <c r="G60" i="6" s="1"/>
  <c r="I60" i="6"/>
  <c r="E60" i="6"/>
  <c r="D60" i="6"/>
  <c r="K48" i="6"/>
  <c r="I48" i="6"/>
  <c r="D48" i="6"/>
  <c r="H48" i="6"/>
  <c r="R48" i="6"/>
  <c r="S48" i="6" s="1"/>
  <c r="T48" i="6" s="1"/>
  <c r="J48" i="6"/>
  <c r="F48" i="6"/>
  <c r="G48" i="6" s="1"/>
  <c r="E48" i="6"/>
  <c r="C48" i="6"/>
  <c r="F36" i="6"/>
  <c r="G36" i="6" s="1"/>
  <c r="K36" i="6"/>
  <c r="E36" i="6"/>
  <c r="J36" i="6"/>
  <c r="I36" i="6"/>
  <c r="R36" i="6"/>
  <c r="S36" i="6" s="1"/>
  <c r="T36" i="6" s="1"/>
  <c r="U36" i="6" s="1"/>
  <c r="L36" i="6" s="1"/>
  <c r="H36" i="6"/>
  <c r="D36" i="6"/>
  <c r="C36" i="6"/>
  <c r="K59" i="6"/>
  <c r="J59" i="6"/>
  <c r="I59" i="6"/>
  <c r="R59" i="6"/>
  <c r="S59" i="6" s="1"/>
  <c r="T59" i="6" s="1"/>
  <c r="H59" i="6"/>
  <c r="F59" i="6"/>
  <c r="G59" i="6" s="1"/>
  <c r="E59" i="6"/>
  <c r="D59" i="6"/>
  <c r="C59" i="6"/>
  <c r="K47" i="6"/>
  <c r="J47" i="6"/>
  <c r="D47" i="6"/>
  <c r="C47" i="6"/>
  <c r="R47" i="6"/>
  <c r="S47" i="6" s="1"/>
  <c r="T47" i="6" s="1"/>
  <c r="I47" i="6"/>
  <c r="H47" i="6"/>
  <c r="F47" i="6"/>
  <c r="G47" i="6" s="1"/>
  <c r="E47" i="6"/>
  <c r="F58" i="6"/>
  <c r="G58" i="6" s="1"/>
  <c r="E58" i="6"/>
  <c r="I58" i="6"/>
  <c r="K58" i="6"/>
  <c r="R58" i="6"/>
  <c r="S58" i="6" s="1"/>
  <c r="T58" i="6" s="1"/>
  <c r="J58" i="6"/>
  <c r="H58" i="6"/>
  <c r="C58" i="6"/>
  <c r="D58" i="6"/>
  <c r="F46" i="6"/>
  <c r="G46" i="6" s="1"/>
  <c r="E46" i="6"/>
  <c r="J46" i="6"/>
  <c r="R46" i="6"/>
  <c r="S46" i="6" s="1"/>
  <c r="T46" i="6" s="1"/>
  <c r="U46" i="6" s="1"/>
  <c r="L46" i="6" s="1"/>
  <c r="C46" i="6"/>
  <c r="K46" i="6"/>
  <c r="I46" i="6"/>
  <c r="D46" i="6"/>
  <c r="H46" i="6"/>
  <c r="K57" i="6"/>
  <c r="J57" i="6"/>
  <c r="I57" i="6"/>
  <c r="H57" i="6"/>
  <c r="F57" i="6"/>
  <c r="G57" i="6" s="1"/>
  <c r="R57" i="6"/>
  <c r="S57" i="6" s="1"/>
  <c r="T57" i="6" s="1"/>
  <c r="U57" i="6" s="1"/>
  <c r="L57" i="6" s="1"/>
  <c r="E57" i="6"/>
  <c r="D57" i="6"/>
  <c r="C57" i="6"/>
  <c r="F45" i="6"/>
  <c r="G45" i="6" s="1"/>
  <c r="R45" i="6"/>
  <c r="S45" i="6" s="1"/>
  <c r="T45" i="6" s="1"/>
  <c r="K45" i="6"/>
  <c r="J45" i="6"/>
  <c r="E45" i="6"/>
  <c r="D45" i="6"/>
  <c r="I45" i="6"/>
  <c r="H45" i="6"/>
  <c r="C45" i="6"/>
  <c r="D86" i="42"/>
  <c r="C147" i="42"/>
  <c r="D105" i="42"/>
  <c r="B100" i="42"/>
  <c r="D88" i="42"/>
  <c r="B154" i="42"/>
  <c r="D113" i="42"/>
  <c r="B125" i="42"/>
  <c r="C136" i="42"/>
  <c r="C149" i="42"/>
  <c r="B158" i="42"/>
  <c r="B102" i="42"/>
  <c r="C77" i="42"/>
  <c r="D92" i="42"/>
  <c r="C156" i="42"/>
  <c r="C123" i="42"/>
  <c r="C90" i="42"/>
  <c r="B153" i="42"/>
  <c r="D93" i="42"/>
  <c r="C91" i="42"/>
  <c r="D117" i="42"/>
  <c r="C74" i="42"/>
  <c r="B80" i="42"/>
  <c r="D126" i="42"/>
  <c r="D138" i="42"/>
  <c r="C87" i="42"/>
  <c r="B95" i="42"/>
  <c r="B150" i="42"/>
  <c r="D144" i="42"/>
  <c r="C76" i="42"/>
  <c r="D162" i="42"/>
  <c r="C142" i="42"/>
  <c r="C116" i="42"/>
  <c r="B160" i="42"/>
  <c r="U59" i="6"/>
  <c r="L59" i="6" s="1"/>
  <c r="U51" i="6"/>
  <c r="L51" i="6" s="1"/>
  <c r="B139" i="42"/>
  <c r="D147" i="42"/>
  <c r="B105" i="42"/>
  <c r="C140" i="42"/>
  <c r="B88" i="42"/>
  <c r="C154" i="42"/>
  <c r="D103" i="42"/>
  <c r="C125" i="42"/>
  <c r="D136" i="42"/>
  <c r="B130" i="42"/>
  <c r="C158" i="42"/>
  <c r="C102" i="42"/>
  <c r="C161" i="42"/>
  <c r="B92" i="42"/>
  <c r="B156" i="42"/>
  <c r="B85" i="42"/>
  <c r="D90" i="42"/>
  <c r="D153" i="42"/>
  <c r="C128" i="42"/>
  <c r="D91" i="42"/>
  <c r="B117" i="42"/>
  <c r="D157" i="42"/>
  <c r="D80" i="42"/>
  <c r="B126" i="42"/>
  <c r="B78" i="42"/>
  <c r="D87" i="42"/>
  <c r="C95" i="42"/>
  <c r="B106" i="42"/>
  <c r="B144" i="42"/>
  <c r="D76" i="42"/>
  <c r="B119" i="42"/>
  <c r="D142" i="42"/>
  <c r="D116" i="42"/>
  <c r="C105" i="42"/>
  <c r="B103" i="42"/>
  <c r="D102" i="42"/>
  <c r="C85" i="42"/>
  <c r="D128" i="42"/>
  <c r="B79" i="42"/>
  <c r="D141" i="42"/>
  <c r="D89" i="42"/>
  <c r="D129" i="42"/>
  <c r="U49" i="6"/>
  <c r="L49" i="6" s="1"/>
  <c r="B140" i="42"/>
  <c r="B81" i="42"/>
  <c r="B133" i="42"/>
  <c r="B72" i="42"/>
  <c r="B128" i="42"/>
  <c r="C79" i="42"/>
  <c r="D106" i="42"/>
  <c r="B73" i="42"/>
  <c r="D101" i="42"/>
  <c r="B84" i="42"/>
  <c r="D155" i="42"/>
  <c r="B96" i="42"/>
  <c r="D146" i="42"/>
  <c r="D121" i="42"/>
  <c r="B75" i="42"/>
  <c r="C81" i="42"/>
  <c r="B118" i="42"/>
  <c r="D71" i="42"/>
  <c r="C133" i="42"/>
  <c r="B145" i="42"/>
  <c r="C108" i="42"/>
  <c r="D127" i="42"/>
  <c r="C72" i="42"/>
  <c r="D82" i="42"/>
  <c r="C69" i="42"/>
  <c r="D137" i="42"/>
  <c r="B151" i="42"/>
  <c r="D134" i="42"/>
  <c r="B97" i="42"/>
  <c r="C104" i="42"/>
  <c r="D79" i="42"/>
  <c r="C70" i="42"/>
  <c r="B115" i="42"/>
  <c r="C141" i="42"/>
  <c r="D120" i="42"/>
  <c r="C148" i="42"/>
  <c r="C89" i="42"/>
  <c r="C94" i="42"/>
  <c r="B107" i="42"/>
  <c r="C73" i="42"/>
  <c r="C114" i="42"/>
  <c r="C129" i="42"/>
  <c r="C84" i="42"/>
  <c r="D154" i="42"/>
  <c r="C130" i="42"/>
  <c r="B127" i="42"/>
  <c r="C153" i="42"/>
  <c r="B134" i="42"/>
  <c r="C78" i="42"/>
  <c r="C106" i="42"/>
  <c r="C119" i="42"/>
  <c r="D73" i="42"/>
  <c r="U65" i="6"/>
  <c r="L65" i="6" s="1"/>
  <c r="D84" i="42"/>
  <c r="B121" i="42"/>
  <c r="D130" i="42"/>
  <c r="B161" i="42"/>
  <c r="B137" i="42"/>
  <c r="C157" i="42"/>
  <c r="B141" i="42"/>
  <c r="B94" i="42"/>
  <c r="B114" i="42"/>
  <c r="U56" i="6"/>
  <c r="L56" i="6" s="1"/>
  <c r="U63" i="6"/>
  <c r="L63" i="6" s="1"/>
  <c r="U47" i="6"/>
  <c r="L47" i="6" s="1"/>
  <c r="B101" i="42"/>
  <c r="B99" i="42"/>
  <c r="C155" i="42"/>
  <c r="C96" i="42"/>
  <c r="B135" i="42"/>
  <c r="C121" i="42"/>
  <c r="C75" i="42"/>
  <c r="C152" i="42"/>
  <c r="C118" i="42"/>
  <c r="B71" i="42"/>
  <c r="B122" i="42"/>
  <c r="D145" i="42"/>
  <c r="D108" i="42"/>
  <c r="B143" i="42"/>
  <c r="D72" i="42"/>
  <c r="B82" i="42"/>
  <c r="C68" i="42"/>
  <c r="C137" i="42"/>
  <c r="C151" i="42"/>
  <c r="D98" i="42"/>
  <c r="C97" i="42"/>
  <c r="D104" i="42"/>
  <c r="B83" i="42"/>
  <c r="D70" i="42"/>
  <c r="C115" i="42"/>
  <c r="B131" i="42"/>
  <c r="B120" i="42"/>
  <c r="D148" i="42"/>
  <c r="C124" i="42"/>
  <c r="D94" i="42"/>
  <c r="C107" i="42"/>
  <c r="C132" i="42"/>
  <c r="D114" i="42"/>
  <c r="B159" i="42"/>
  <c r="U52" i="6"/>
  <c r="L52" i="6" s="1"/>
  <c r="U58" i="6"/>
  <c r="L58" i="6" s="1"/>
  <c r="U50" i="6"/>
  <c r="L50" i="6" s="1"/>
  <c r="D139" i="42"/>
  <c r="B146" i="42"/>
  <c r="B136" i="42"/>
  <c r="D161" i="42"/>
  <c r="D69" i="42"/>
  <c r="C117" i="42"/>
  <c r="C126" i="42"/>
  <c r="D95" i="42"/>
  <c r="B76" i="42"/>
  <c r="B116" i="42"/>
  <c r="C139" i="42"/>
  <c r="C146" i="42"/>
  <c r="D118" i="42"/>
  <c r="C127" i="42"/>
  <c r="B69" i="42"/>
  <c r="D97" i="42"/>
  <c r="D78" i="42"/>
  <c r="B89" i="42"/>
  <c r="B129" i="42"/>
  <c r="U48" i="6"/>
  <c r="L48" i="6" s="1"/>
  <c r="U54" i="6"/>
  <c r="L54" i="6" s="1"/>
  <c r="B86" i="42"/>
  <c r="C101" i="42"/>
  <c r="C99" i="42"/>
  <c r="C100" i="42"/>
  <c r="D96" i="42"/>
  <c r="C135" i="42"/>
  <c r="B113" i="42"/>
  <c r="D75" i="42"/>
  <c r="D152" i="42"/>
  <c r="D149" i="42"/>
  <c r="C71" i="42"/>
  <c r="C122" i="42"/>
  <c r="B77" i="42"/>
  <c r="B108" i="42"/>
  <c r="C143" i="42"/>
  <c r="B123" i="42"/>
  <c r="C82" i="42"/>
  <c r="D68" i="42"/>
  <c r="B93" i="42"/>
  <c r="D151" i="42"/>
  <c r="B98" i="42"/>
  <c r="D74" i="42"/>
  <c r="B104" i="42"/>
  <c r="C83" i="42"/>
  <c r="B138" i="42"/>
  <c r="D115" i="42"/>
  <c r="C131" i="42"/>
  <c r="C150" i="42"/>
  <c r="B148" i="42"/>
  <c r="B124" i="42"/>
  <c r="B162" i="42"/>
  <c r="D107" i="42"/>
  <c r="D132" i="42"/>
  <c r="C160" i="42"/>
  <c r="C159" i="42"/>
  <c r="D140" i="42"/>
  <c r="D81" i="42"/>
  <c r="D133" i="42"/>
  <c r="D156" i="42"/>
  <c r="B157" i="42"/>
  <c r="B155" i="42"/>
  <c r="C103" i="42"/>
  <c r="C145" i="42"/>
  <c r="D85" i="42"/>
  <c r="C134" i="42"/>
  <c r="B70" i="42"/>
  <c r="C120" i="42"/>
  <c r="D119" i="42"/>
  <c r="U45" i="6"/>
  <c r="L45" i="6" s="1"/>
  <c r="C86" i="42"/>
  <c r="B147" i="42"/>
  <c r="D99" i="42"/>
  <c r="D100" i="42"/>
  <c r="C88" i="42"/>
  <c r="D135" i="42"/>
  <c r="C113" i="42"/>
  <c r="D125" i="42"/>
  <c r="B152" i="42"/>
  <c r="B149" i="42"/>
  <c r="D158" i="42"/>
  <c r="D122" i="42"/>
  <c r="D77" i="42"/>
  <c r="C92" i="42"/>
  <c r="D143" i="42"/>
  <c r="D123" i="42"/>
  <c r="B90" i="42"/>
  <c r="B68" i="42"/>
  <c r="C93" i="42"/>
  <c r="B91" i="42"/>
  <c r="C98" i="42"/>
  <c r="B74" i="42"/>
  <c r="C80" i="42"/>
  <c r="D83" i="42"/>
  <c r="C138" i="42"/>
  <c r="B87" i="42"/>
  <c r="D131" i="42"/>
  <c r="D150" i="42"/>
  <c r="C144" i="42"/>
  <c r="D124" i="42"/>
  <c r="C162" i="42"/>
  <c r="B142" i="42"/>
  <c r="B132" i="42"/>
  <c r="D160" i="42"/>
  <c r="D159" i="42"/>
  <c r="AP59" i="20"/>
  <c r="Z68" i="2"/>
  <c r="AE4" i="5"/>
  <c r="C2" i="42"/>
  <c r="AQ4" i="10"/>
  <c r="Z4" i="10"/>
  <c r="AH2" i="10"/>
  <c r="H4" i="10"/>
  <c r="H2" i="10"/>
  <c r="AE46" i="5"/>
  <c r="G4" i="5"/>
  <c r="AF23" i="40"/>
  <c r="Y7" i="40"/>
  <c r="AJ5" i="40"/>
  <c r="I5" i="40"/>
  <c r="AJ5" i="7"/>
  <c r="I5" i="7"/>
  <c r="AP6" i="20"/>
  <c r="AD8" i="20"/>
  <c r="J8" i="20"/>
  <c r="J6" i="20"/>
  <c r="B4" i="2"/>
  <c r="AH70" i="2"/>
  <c r="AR4" i="2"/>
  <c r="AA4" i="2"/>
  <c r="C51" i="42" l="1"/>
  <c r="B51" i="42"/>
  <c r="D51" i="42"/>
  <c r="D64" i="42"/>
  <c r="B64" i="42"/>
  <c r="C64" i="42"/>
  <c r="D61" i="42"/>
  <c r="C61" i="42"/>
  <c r="B61" i="42"/>
  <c r="D44" i="42"/>
  <c r="C44" i="42"/>
  <c r="B44" i="42"/>
  <c r="C63" i="42"/>
  <c r="D63" i="42"/>
  <c r="B63" i="42"/>
  <c r="C65" i="42"/>
  <c r="B65" i="42"/>
  <c r="D65" i="42"/>
  <c r="C53" i="42"/>
  <c r="B53" i="42"/>
  <c r="D53" i="42"/>
  <c r="C66" i="42"/>
  <c r="B66" i="42"/>
  <c r="D66" i="42"/>
  <c r="D50" i="42"/>
  <c r="C50" i="42"/>
  <c r="B50" i="42"/>
  <c r="D59" i="42"/>
  <c r="C59" i="42"/>
  <c r="B59" i="42"/>
  <c r="B41" i="42"/>
  <c r="C41" i="42"/>
  <c r="D41" i="42"/>
  <c r="D62" i="42"/>
  <c r="C62" i="42"/>
  <c r="B62" i="42"/>
  <c r="D43" i="42"/>
  <c r="C43" i="42"/>
  <c r="B43" i="42"/>
  <c r="D52" i="42"/>
  <c r="C52" i="42"/>
  <c r="B52" i="42"/>
  <c r="C45" i="42"/>
  <c r="B45" i="42"/>
  <c r="D45" i="42"/>
  <c r="D67" i="42"/>
  <c r="C67" i="42"/>
  <c r="B67" i="42"/>
  <c r="B49" i="42"/>
  <c r="D49" i="42"/>
  <c r="C49" i="42"/>
  <c r="D46" i="42"/>
  <c r="B46" i="42"/>
  <c r="C46" i="42"/>
  <c r="D54" i="42"/>
  <c r="C54" i="42"/>
  <c r="B54" i="42"/>
  <c r="B60" i="42"/>
  <c r="D60" i="42"/>
  <c r="C60" i="42"/>
  <c r="D42" i="42"/>
  <c r="C42" i="42"/>
  <c r="B42" i="42"/>
  <c r="B48" i="42"/>
  <c r="D48" i="42"/>
  <c r="C48" i="42"/>
  <c r="D47" i="42"/>
  <c r="C47" i="42"/>
  <c r="B47" i="42"/>
  <c r="D36" i="42"/>
  <c r="C36" i="42"/>
  <c r="B36" i="42"/>
  <c r="D35" i="42"/>
  <c r="C35" i="42"/>
  <c r="B35" i="42"/>
  <c r="D38" i="42"/>
  <c r="C38" i="42"/>
  <c r="B38" i="42"/>
  <c r="D39" i="42"/>
  <c r="C39" i="42"/>
  <c r="B39" i="42"/>
  <c r="D34" i="42"/>
  <c r="C34" i="42"/>
  <c r="B34" i="42"/>
  <c r="B32" i="42"/>
  <c r="D32" i="42"/>
  <c r="C32" i="42"/>
  <c r="D33" i="42"/>
  <c r="C33" i="42"/>
  <c r="B33" i="42"/>
  <c r="B40" i="42"/>
  <c r="D40" i="42"/>
  <c r="C40" i="42"/>
  <c r="C37" i="42"/>
  <c r="B37" i="42"/>
  <c r="D37" i="42"/>
  <c r="Z141" i="2"/>
  <c r="Z214" i="2" s="1"/>
  <c r="D5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B2" authorId="0" shapeId="0" xr:uid="{00000000-0006-0000-0100-000001000000}">
      <text>
        <r>
          <rPr>
            <b/>
            <sz val="48"/>
            <color indexed="81"/>
            <rFont val="MS P ゴシック"/>
            <family val="3"/>
            <charset val="128"/>
          </rPr>
          <t>Ａ３サイズ</t>
        </r>
      </text>
    </comment>
    <comment ref="B75" authorId="0" shapeId="0" xr:uid="{00000000-0006-0000-0100-000002000000}">
      <text>
        <r>
          <rPr>
            <b/>
            <sz val="48"/>
            <color indexed="81"/>
            <rFont val="MS P ゴシック"/>
            <family val="3"/>
            <charset val="128"/>
          </rPr>
          <t>Ａ３サイズ</t>
        </r>
      </text>
    </comment>
    <comment ref="B148" authorId="0" shapeId="0" xr:uid="{00000000-0006-0000-0100-000003000000}">
      <text>
        <r>
          <rPr>
            <b/>
            <sz val="48"/>
            <color indexed="81"/>
            <rFont val="MS P ゴシック"/>
            <family val="3"/>
            <charset val="128"/>
          </rPr>
          <t>Ａ３サイズ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tasimarie</author>
    <author>朝日新聞社</author>
  </authors>
  <commentList>
    <comment ref="AQ2" authorId="0" shapeId="0" xr:uid="{00000000-0006-0000-02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正式な学校名（県立等も）を入力してください。
</t>
        </r>
      </text>
    </comment>
    <comment ref="CW2" authorId="1" shapeId="0" xr:uid="{00000000-0006-0000-0200-000002000000}">
      <text>
        <r>
          <rPr>
            <sz val="12"/>
            <color indexed="81"/>
            <rFont val="MS P ゴシック"/>
            <family val="3"/>
            <charset val="128"/>
          </rPr>
          <t>学校に番号を振っている場合はこちらへ入力してください</t>
        </r>
      </text>
    </comment>
    <comment ref="BU5" authorId="1" shapeId="0" xr:uid="{00000000-0006-0000-0200-000003000000}">
      <text>
        <r>
          <rPr>
            <sz val="12"/>
            <color indexed="81"/>
            <rFont val="ＭＳ Ｐゴシック"/>
            <family val="3"/>
            <charset val="128"/>
          </rPr>
          <t>入力セルをマウスでクリックして選択すると、右側に「▼」ボタンが表示されます。▼をクリックしてリストから「右・左・両」を選択してください。</t>
        </r>
      </text>
    </comment>
    <comment ref="D6" authorId="0" shapeId="0" xr:uid="{00000000-0006-0000-0200-000004000000}">
      <text>
        <r>
          <rPr>
            <sz val="12"/>
            <color indexed="81"/>
            <rFont val="ＭＳ Ｐゴシック"/>
            <family val="3"/>
            <charset val="128"/>
          </rPr>
          <t>☆主将には○印をつけてください。
　（赤い○の図形を必要に応じて
　　移動してください）
☆１０番以降の選手の守備位置を
　　（　）書きで入力してください。</t>
        </r>
      </text>
    </comment>
    <comment ref="I6" authorId="0" shapeId="0" xr:uid="{00000000-0006-0000-0200-000005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6" authorId="0" shapeId="0" xr:uid="{00000000-0006-0000-0200-000006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6" authorId="0" shapeId="0" xr:uid="{00000000-0006-0000-02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6" authorId="0" shapeId="0" xr:uid="{00000000-0006-0000-02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6" authorId="0" shapeId="0" xr:uid="{00000000-0006-0000-0200-000009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6" authorId="1" shapeId="0" xr:uid="{00000000-0006-0000-0200-00000A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6" authorId="0" shapeId="0" xr:uid="{00000000-0006-0000-0200-00000B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6" authorId="0" shapeId="0" xr:uid="{00000000-0006-0000-0200-00000C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6" authorId="1" shapeId="0" xr:uid="{00000000-0006-0000-0200-00000D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7" authorId="0" shapeId="0" xr:uid="{00000000-0006-0000-0200-00000E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8" authorId="0" shapeId="0" xr:uid="{00000000-0006-0000-0200-00000F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8" authorId="0" shapeId="0" xr:uid="{00000000-0006-0000-0200-000010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8" authorId="0" shapeId="0" xr:uid="{00000000-0006-0000-0200-000011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8" authorId="0" shapeId="0" xr:uid="{00000000-0006-0000-0200-000012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8" authorId="0" shapeId="0" xr:uid="{00000000-0006-0000-0200-000013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8" authorId="1" shapeId="0" xr:uid="{00000000-0006-0000-0200-000014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8" authorId="0" shapeId="0" xr:uid="{00000000-0006-0000-0200-000015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8" authorId="0" shapeId="0" xr:uid="{00000000-0006-0000-0200-000016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8" authorId="1" shapeId="0" xr:uid="{00000000-0006-0000-0200-000017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9" authorId="0" shapeId="0" xr:uid="{00000000-0006-0000-0200-000018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10" authorId="0" shapeId="0" xr:uid="{00000000-0006-0000-0200-000019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10" authorId="0" shapeId="0" xr:uid="{00000000-0006-0000-0200-00001A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10" authorId="0" shapeId="0" xr:uid="{00000000-0006-0000-0200-00001B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10" authorId="0" shapeId="0" xr:uid="{00000000-0006-0000-0200-00001C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10" authorId="0" shapeId="0" xr:uid="{00000000-0006-0000-0200-00001D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10" authorId="1" shapeId="0" xr:uid="{00000000-0006-0000-0200-00001E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10" authorId="0" shapeId="0" xr:uid="{00000000-0006-0000-0200-00001F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10" authorId="0" shapeId="0" xr:uid="{00000000-0006-0000-0200-000020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10" authorId="1" shapeId="0" xr:uid="{00000000-0006-0000-0200-000021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1" authorId="0" shapeId="0" xr:uid="{00000000-0006-0000-0200-000022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12" authorId="0" shapeId="0" xr:uid="{00000000-0006-0000-0200-000023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12" authorId="0" shapeId="0" xr:uid="{00000000-0006-0000-0200-000024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12" authorId="0" shapeId="0" xr:uid="{00000000-0006-0000-0200-000025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12" authorId="0" shapeId="0" xr:uid="{00000000-0006-0000-0200-000026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12" authorId="0" shapeId="0" xr:uid="{00000000-0006-0000-0200-000027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12" authorId="1" shapeId="0" xr:uid="{00000000-0006-0000-0200-000028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12" authorId="0" shapeId="0" xr:uid="{00000000-0006-0000-0200-000029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12" authorId="0" shapeId="0" xr:uid="{00000000-0006-0000-0200-00002A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12" authorId="1" shapeId="0" xr:uid="{00000000-0006-0000-0200-00002B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3" authorId="0" shapeId="0" xr:uid="{00000000-0006-0000-0200-00002C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14" authorId="0" shapeId="0" xr:uid="{00000000-0006-0000-0200-00002D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14" authorId="0" shapeId="0" xr:uid="{00000000-0006-0000-0200-00002E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14" authorId="0" shapeId="0" xr:uid="{00000000-0006-0000-0200-00002F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14" authorId="0" shapeId="0" xr:uid="{00000000-0006-0000-0200-000030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14" authorId="0" shapeId="0" xr:uid="{00000000-0006-0000-0200-000031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14" authorId="1" shapeId="0" xr:uid="{00000000-0006-0000-0200-000032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14" authorId="0" shapeId="0" xr:uid="{00000000-0006-0000-0200-000033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14" authorId="0" shapeId="0" xr:uid="{00000000-0006-0000-0200-000034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14" authorId="1" shapeId="0" xr:uid="{00000000-0006-0000-0200-000035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5" authorId="0" shapeId="0" xr:uid="{00000000-0006-0000-0200-000036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16" authorId="0" shapeId="0" xr:uid="{00000000-0006-0000-0200-000037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16" authorId="0" shapeId="0" xr:uid="{00000000-0006-0000-0200-000038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16" authorId="0" shapeId="0" xr:uid="{00000000-0006-0000-0200-000039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16" authorId="0" shapeId="0" xr:uid="{00000000-0006-0000-0200-00003A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16" authorId="0" shapeId="0" xr:uid="{00000000-0006-0000-0200-00003B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16" authorId="1" shapeId="0" xr:uid="{00000000-0006-0000-0200-00003C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16" authorId="0" shapeId="0" xr:uid="{00000000-0006-0000-0200-00003D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16" authorId="0" shapeId="0" xr:uid="{00000000-0006-0000-0200-00003E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16" authorId="1" shapeId="0" xr:uid="{00000000-0006-0000-0200-00003F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7" authorId="0" shapeId="0" xr:uid="{00000000-0006-0000-0200-000040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18" authorId="0" shapeId="0" xr:uid="{00000000-0006-0000-0200-000041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18" authorId="0" shapeId="0" xr:uid="{00000000-0006-0000-0200-000042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18" authorId="0" shapeId="0" xr:uid="{00000000-0006-0000-0200-000043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18" authorId="0" shapeId="0" xr:uid="{00000000-0006-0000-0200-000044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18" authorId="0" shapeId="0" xr:uid="{00000000-0006-0000-0200-000045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18" authorId="1" shapeId="0" xr:uid="{00000000-0006-0000-0200-000046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18" authorId="0" shapeId="0" xr:uid="{00000000-0006-0000-0200-000047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18" authorId="0" shapeId="0" xr:uid="{00000000-0006-0000-0200-000048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18" authorId="1" shapeId="0" xr:uid="{00000000-0006-0000-0200-000049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9" authorId="0" shapeId="0" xr:uid="{00000000-0006-0000-0200-00004A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20" authorId="0" shapeId="0" xr:uid="{00000000-0006-0000-0200-00004B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20" authorId="0" shapeId="0" xr:uid="{00000000-0006-0000-0200-00004C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20" authorId="0" shapeId="0" xr:uid="{00000000-0006-0000-0200-00004D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20" authorId="0" shapeId="0" xr:uid="{00000000-0006-0000-0200-00004E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20" authorId="0" shapeId="0" xr:uid="{00000000-0006-0000-0200-00004F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20" authorId="1" shapeId="0" xr:uid="{00000000-0006-0000-0200-000050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20" authorId="0" shapeId="0" xr:uid="{00000000-0006-0000-0200-000051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20" authorId="0" shapeId="0" xr:uid="{00000000-0006-0000-0200-000052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20" authorId="1" shapeId="0" xr:uid="{00000000-0006-0000-0200-000053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1" authorId="0" shapeId="0" xr:uid="{00000000-0006-0000-0200-000054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22" authorId="0" shapeId="0" xr:uid="{00000000-0006-0000-0200-000055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22" authorId="0" shapeId="0" xr:uid="{00000000-0006-0000-0200-000056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22" authorId="0" shapeId="0" xr:uid="{00000000-0006-0000-0200-000057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22" authorId="0" shapeId="0" xr:uid="{00000000-0006-0000-0200-000058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22" authorId="0" shapeId="0" xr:uid="{00000000-0006-0000-0200-000059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22" authorId="1" shapeId="0" xr:uid="{00000000-0006-0000-0200-00005A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22" authorId="0" shapeId="0" xr:uid="{00000000-0006-0000-0200-00005B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22" authorId="0" shapeId="0" xr:uid="{00000000-0006-0000-0200-00005C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22" authorId="1" shapeId="0" xr:uid="{00000000-0006-0000-0200-00005D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3" authorId="0" shapeId="0" xr:uid="{00000000-0006-0000-0200-00005E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24" authorId="0" shapeId="0" xr:uid="{00000000-0006-0000-0200-00005F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24" authorId="0" shapeId="0" xr:uid="{00000000-0006-0000-0200-000060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24" authorId="0" shapeId="0" xr:uid="{00000000-0006-0000-0200-000061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24" authorId="0" shapeId="0" xr:uid="{00000000-0006-0000-0200-000062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24" authorId="0" shapeId="0" xr:uid="{00000000-0006-0000-0200-000063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24" authorId="1" shapeId="0" xr:uid="{00000000-0006-0000-0200-000064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24" authorId="0" shapeId="0" xr:uid="{00000000-0006-0000-0200-000065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24" authorId="0" shapeId="0" xr:uid="{00000000-0006-0000-0200-000066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24" authorId="1" shapeId="0" xr:uid="{00000000-0006-0000-0200-000067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5" authorId="0" shapeId="0" xr:uid="{00000000-0006-0000-0200-000068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26" authorId="0" shapeId="0" xr:uid="{00000000-0006-0000-0200-000069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26" authorId="0" shapeId="0" xr:uid="{00000000-0006-0000-0200-00006A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26" authorId="0" shapeId="0" xr:uid="{00000000-0006-0000-0200-00006B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26" authorId="0" shapeId="0" xr:uid="{00000000-0006-0000-0200-00006C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26" authorId="0" shapeId="0" xr:uid="{00000000-0006-0000-0200-00006D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26" authorId="1" shapeId="0" xr:uid="{00000000-0006-0000-0200-00006E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26" authorId="0" shapeId="0" xr:uid="{00000000-0006-0000-0200-00006F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26" authorId="0" shapeId="0" xr:uid="{00000000-0006-0000-0200-000070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26" authorId="1" shapeId="0" xr:uid="{00000000-0006-0000-0200-000071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7" authorId="0" shapeId="0" xr:uid="{00000000-0006-0000-0200-000072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28" authorId="0" shapeId="0" xr:uid="{00000000-0006-0000-0200-000073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28" authorId="0" shapeId="0" xr:uid="{00000000-0006-0000-0200-000074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28" authorId="0" shapeId="0" xr:uid="{00000000-0006-0000-0200-000075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28" authorId="0" shapeId="0" xr:uid="{00000000-0006-0000-0200-000076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28" authorId="0" shapeId="0" xr:uid="{00000000-0006-0000-0200-000077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28" authorId="1" shapeId="0" xr:uid="{00000000-0006-0000-0200-000078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28" authorId="0" shapeId="0" xr:uid="{00000000-0006-0000-0200-000079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28" authorId="0" shapeId="0" xr:uid="{00000000-0006-0000-0200-00007A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28" authorId="1" shapeId="0" xr:uid="{00000000-0006-0000-0200-00007B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0" shapeId="0" xr:uid="{00000000-0006-0000-0200-00007C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30" authorId="0" shapeId="0" xr:uid="{00000000-0006-0000-0200-00007D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30" authorId="0" shapeId="0" xr:uid="{00000000-0006-0000-0200-00007E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30" authorId="0" shapeId="0" xr:uid="{00000000-0006-0000-0200-00007F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30" authorId="0" shapeId="0" xr:uid="{00000000-0006-0000-0200-000080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30" authorId="0" shapeId="0" xr:uid="{00000000-0006-0000-0200-000081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30" authorId="1" shapeId="0" xr:uid="{00000000-0006-0000-0200-000082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30" authorId="0" shapeId="0" xr:uid="{00000000-0006-0000-0200-000083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30" authorId="0" shapeId="0" xr:uid="{00000000-0006-0000-0200-000084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30" authorId="1" shapeId="0" xr:uid="{00000000-0006-0000-0200-000085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1" authorId="0" shapeId="0" xr:uid="{00000000-0006-0000-0200-000086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32" authorId="0" shapeId="0" xr:uid="{00000000-0006-0000-0200-000087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32" authorId="0" shapeId="0" xr:uid="{00000000-0006-0000-0200-000088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32" authorId="0" shapeId="0" xr:uid="{00000000-0006-0000-0200-000089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32" authorId="0" shapeId="0" xr:uid="{00000000-0006-0000-0200-00008A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32" authorId="0" shapeId="0" xr:uid="{00000000-0006-0000-0200-00008B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32" authorId="1" shapeId="0" xr:uid="{00000000-0006-0000-0200-00008C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32" authorId="0" shapeId="0" xr:uid="{00000000-0006-0000-0200-00008D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32" authorId="0" shapeId="0" xr:uid="{00000000-0006-0000-0200-00008E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32" authorId="1" shapeId="0" xr:uid="{00000000-0006-0000-0200-00008F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3" authorId="0" shapeId="0" xr:uid="{00000000-0006-0000-0200-000090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34" authorId="0" shapeId="0" xr:uid="{00000000-0006-0000-0200-000091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34" authorId="0" shapeId="0" xr:uid="{00000000-0006-0000-0200-000092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34" authorId="0" shapeId="0" xr:uid="{00000000-0006-0000-0200-000093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34" authorId="0" shapeId="0" xr:uid="{00000000-0006-0000-0200-000094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34" authorId="0" shapeId="0" xr:uid="{00000000-0006-0000-0200-000095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34" authorId="1" shapeId="0" xr:uid="{00000000-0006-0000-0200-000096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34" authorId="0" shapeId="0" xr:uid="{00000000-0006-0000-0200-000097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34" authorId="0" shapeId="0" xr:uid="{00000000-0006-0000-0200-000098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34" authorId="1" shapeId="0" xr:uid="{00000000-0006-0000-0200-000099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5" authorId="0" shapeId="0" xr:uid="{00000000-0006-0000-0200-00009A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36" authorId="0" shapeId="0" xr:uid="{00000000-0006-0000-0200-00009B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36" authorId="0" shapeId="0" xr:uid="{00000000-0006-0000-0200-00009C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36" authorId="0" shapeId="0" xr:uid="{00000000-0006-0000-0200-00009D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36" authorId="0" shapeId="0" xr:uid="{00000000-0006-0000-0200-00009E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36" authorId="0" shapeId="0" xr:uid="{00000000-0006-0000-0200-00009F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36" authorId="1" shapeId="0" xr:uid="{00000000-0006-0000-0200-0000A0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36" authorId="0" shapeId="0" xr:uid="{00000000-0006-0000-0200-0000A1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36" authorId="0" shapeId="0" xr:uid="{00000000-0006-0000-0200-0000A2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36" authorId="1" shapeId="0" xr:uid="{00000000-0006-0000-0200-0000A3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7" authorId="0" shapeId="0" xr:uid="{00000000-0006-0000-0200-0000A4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38" authorId="0" shapeId="0" xr:uid="{00000000-0006-0000-0200-0000A5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38" authorId="0" shapeId="0" xr:uid="{00000000-0006-0000-0200-0000A6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38" authorId="0" shapeId="0" xr:uid="{00000000-0006-0000-0200-0000A7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38" authorId="0" shapeId="0" xr:uid="{00000000-0006-0000-0200-0000A8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38" authorId="0" shapeId="0" xr:uid="{00000000-0006-0000-0200-0000A9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38" authorId="1" shapeId="0" xr:uid="{00000000-0006-0000-0200-0000AA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38" authorId="0" shapeId="0" xr:uid="{00000000-0006-0000-0200-0000AB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38" authorId="0" shapeId="0" xr:uid="{00000000-0006-0000-0200-0000AC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38" authorId="1" shapeId="0" xr:uid="{00000000-0006-0000-0200-0000AD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9" authorId="0" shapeId="0" xr:uid="{00000000-0006-0000-0200-0000AE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40" authorId="0" shapeId="0" xr:uid="{00000000-0006-0000-0200-0000AF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40" authorId="0" shapeId="0" xr:uid="{00000000-0006-0000-0200-0000B0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40" authorId="0" shapeId="0" xr:uid="{00000000-0006-0000-0200-0000B1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40" authorId="0" shapeId="0" xr:uid="{00000000-0006-0000-0200-0000B2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40" authorId="0" shapeId="0" xr:uid="{00000000-0006-0000-0200-0000B3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40" authorId="1" shapeId="0" xr:uid="{00000000-0006-0000-0200-0000B4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40" authorId="0" shapeId="0" xr:uid="{00000000-0006-0000-0200-0000B5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40" authorId="0" shapeId="0" xr:uid="{00000000-0006-0000-0200-0000B6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40" authorId="1" shapeId="0" xr:uid="{00000000-0006-0000-0200-0000B7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1" authorId="0" shapeId="0" xr:uid="{00000000-0006-0000-0200-0000B8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42" authorId="0" shapeId="0" xr:uid="{00000000-0006-0000-0200-0000B9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42" authorId="0" shapeId="0" xr:uid="{00000000-0006-0000-0200-0000BA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42" authorId="0" shapeId="0" xr:uid="{00000000-0006-0000-0200-0000BB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42" authorId="0" shapeId="0" xr:uid="{00000000-0006-0000-0200-0000BC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42" authorId="0" shapeId="0" xr:uid="{00000000-0006-0000-0200-0000BD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42" authorId="1" shapeId="0" xr:uid="{00000000-0006-0000-0200-0000BE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42" authorId="0" shapeId="0" xr:uid="{00000000-0006-0000-0200-0000BF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42" authorId="0" shapeId="0" xr:uid="{00000000-0006-0000-0200-0000C0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42" authorId="1" shapeId="0" xr:uid="{00000000-0006-0000-0200-0000C1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3" authorId="0" shapeId="0" xr:uid="{00000000-0006-0000-0200-0000C2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44" authorId="0" shapeId="0" xr:uid="{5E1A13EB-14CE-4D89-8DDB-F685B68F4ED1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44" authorId="0" shapeId="0" xr:uid="{00000000-0006-0000-0200-0000C4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44" authorId="0" shapeId="0" xr:uid="{00000000-0006-0000-0200-0000C5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44" authorId="0" shapeId="0" xr:uid="{00000000-0006-0000-0200-0000C6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44" authorId="0" shapeId="0" xr:uid="{00000000-0006-0000-0200-0000C7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44" authorId="1" shapeId="0" xr:uid="{00000000-0006-0000-0200-0000C8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44" authorId="0" shapeId="0" xr:uid="{00000000-0006-0000-0200-0000C9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44" authorId="0" shapeId="0" xr:uid="{00000000-0006-0000-0200-0000CA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44" authorId="1" shapeId="0" xr:uid="{00000000-0006-0000-0200-0000CB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5" authorId="0" shapeId="0" xr:uid="{00000000-0006-0000-0200-0000CC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BG46" authorId="0" shapeId="0" xr:uid="{B8894EEC-E765-4E04-BAF9-6EC08AC0D63F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BY46" authorId="0" shapeId="0" xr:uid="{1A24958A-C1AA-4C6F-B1A1-A77D6D84BDC7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46" authorId="0" shapeId="0" xr:uid="{3C56CECE-A81A-458B-808E-ECFF99A68027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CK46" authorId="1" shapeId="0" xr:uid="{24D8AE3C-51B2-4F47-A366-86F997577683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G47" authorId="0" shapeId="0" xr:uid="{9E89560D-6C1E-4BAF-9114-7ABA9E142A03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BW50" authorId="0" shapeId="0" xr:uid="{00000000-0006-0000-0200-0000CD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西暦で直接入力してください。
</t>
        </r>
        <r>
          <rPr>
            <sz val="12"/>
            <color indexed="81"/>
            <rFont val="ＭＳ Ｐゴシック"/>
            <family val="3"/>
            <charset val="128"/>
          </rPr>
          <t>【例】　2003</t>
        </r>
      </text>
    </comment>
    <comment ref="O52" authorId="0" shapeId="0" xr:uid="{00000000-0006-0000-0200-0000CE000000}">
      <text>
        <r>
          <rPr>
            <sz val="12"/>
            <color indexed="81"/>
            <rFont val="ＭＳ Ｐゴシック"/>
            <family val="3"/>
            <charset val="128"/>
          </rPr>
          <t>正式な学校所在地
を入力してください。</t>
        </r>
      </text>
    </comment>
    <comment ref="BR52" authorId="0" shapeId="0" xr:uid="{00000000-0006-0000-0200-0000CF000000}">
      <text>
        <r>
          <rPr>
            <sz val="12"/>
            <color indexed="81"/>
            <rFont val="ＭＳ Ｐゴシック"/>
            <family val="3"/>
            <charset val="128"/>
          </rPr>
          <t>学校電話番号を半角で入力してください。</t>
        </r>
      </text>
    </comment>
    <comment ref="O55" authorId="0" shapeId="0" xr:uid="{00000000-0006-0000-0200-0000D0000000}">
      <text>
        <r>
          <rPr>
            <sz val="12"/>
            <color indexed="81"/>
            <rFont val="ＭＳ Ｐゴシック"/>
            <family val="3"/>
            <charset val="128"/>
          </rPr>
          <t>学校名のフリガナを
入力してください。</t>
        </r>
      </text>
    </comment>
    <comment ref="BL55" authorId="0" shapeId="0" xr:uid="{00000000-0006-0000-0200-0000D1000000}">
      <text>
        <r>
          <rPr>
            <sz val="12"/>
            <color indexed="81"/>
            <rFont val="ＭＳ Ｐゴシック"/>
            <family val="3"/>
            <charset val="128"/>
          </rPr>
          <t>☆校長名を入力してください。
☆氏名の間は1コマ空けてください。</t>
        </r>
      </text>
    </comment>
    <comment ref="CW55" authorId="0" shapeId="0" xr:uid="{00000000-0006-0000-0200-0000D2000000}">
      <text>
        <r>
          <rPr>
            <sz val="12"/>
            <color indexed="81"/>
            <rFont val="ＭＳ Ｐゴシック"/>
            <family val="3"/>
            <charset val="128"/>
          </rPr>
          <t>提出する全ての資格証明書に
学校長の公印を押印してください。</t>
        </r>
      </text>
    </comment>
    <comment ref="O56" authorId="0" shapeId="0" xr:uid="{00000000-0006-0000-0200-0000D3000000}">
      <text>
        <r>
          <rPr>
            <sz val="12"/>
            <color indexed="81"/>
            <rFont val="ＭＳ Ｐゴシック"/>
            <family val="3"/>
            <charset val="128"/>
          </rPr>
          <t xml:space="preserve">正式な学校名（県立等も）を入力してください。
</t>
        </r>
      </text>
    </comment>
    <comment ref="V62" authorId="0" shapeId="0" xr:uid="{00000000-0006-0000-0200-0000D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西暦で直接入力してください。
</t>
        </r>
        <r>
          <rPr>
            <sz val="12"/>
            <color indexed="81"/>
            <rFont val="ＭＳ Ｐゴシック"/>
            <family val="3"/>
            <charset val="128"/>
          </rPr>
          <t>【例】　2003</t>
        </r>
      </text>
    </comment>
    <comment ref="AE62" authorId="0" shapeId="0" xr:uid="{00000000-0006-0000-0200-0000D5000000}">
      <text>
        <r>
          <rPr>
            <b/>
            <sz val="12"/>
            <color indexed="81"/>
            <rFont val="ＭＳ Ｐゴシック"/>
            <family val="3"/>
            <charset val="128"/>
          </rPr>
          <t>直接入力してください。</t>
        </r>
      </text>
    </comment>
    <comment ref="AK62" authorId="0" shapeId="0" xr:uid="{00000000-0006-0000-0200-0000D6000000}">
      <text>
        <r>
          <rPr>
            <b/>
            <sz val="12"/>
            <color indexed="81"/>
            <rFont val="ＭＳ Ｐゴシック"/>
            <family val="3"/>
            <charset val="128"/>
          </rPr>
          <t>直接入力してください。</t>
        </r>
      </text>
    </comment>
    <comment ref="CW62" authorId="0" shapeId="0" xr:uid="{00000000-0006-0000-0200-0000D7000000}">
      <text>
        <r>
          <rPr>
            <sz val="12"/>
            <color indexed="81"/>
            <rFont val="ＭＳ Ｐゴシック"/>
            <family val="3"/>
            <charset val="128"/>
          </rPr>
          <t>提出する全ての資格証明書に
学校医の公印を押印してください。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A1" authorId="0" shapeId="0" xr:uid="{00000000-0006-0000-0300-000001000000}">
      <text>
        <r>
          <rPr>
            <b/>
            <sz val="48"/>
            <color indexed="81"/>
            <rFont val="MS P ゴシック"/>
            <family val="3"/>
            <charset val="128"/>
          </rPr>
          <t>Ａ３サイズ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A1" authorId="0" shapeId="0" xr:uid="{00000000-0006-0000-0400-000001000000}">
      <text>
        <r>
          <rPr>
            <b/>
            <sz val="48"/>
            <color indexed="81"/>
            <rFont val="MS P ゴシック"/>
            <family val="3"/>
            <charset val="128"/>
          </rPr>
          <t>Ａ３サイズ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L1" authorId="0" shapeId="0" xr:uid="{00000000-0006-0000-0500-000001000000}">
      <text>
        <r>
          <rPr>
            <b/>
            <sz val="48"/>
            <color indexed="81"/>
            <rFont val="MS P ゴシック"/>
            <family val="3"/>
            <charset val="128"/>
          </rPr>
          <t>Ａ４サイズ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L1" authorId="0" shapeId="0" xr:uid="{00000000-0006-0000-0600-000001000000}">
      <text>
        <r>
          <rPr>
            <b/>
            <sz val="48"/>
            <color indexed="81"/>
            <rFont val="MS P ゴシック"/>
            <family val="3"/>
            <charset val="128"/>
          </rPr>
          <t>Ａ４サイズ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I1" authorId="0" shapeId="0" xr:uid="{00000000-0006-0000-0700-000001000000}">
      <text>
        <r>
          <rPr>
            <b/>
            <sz val="48"/>
            <color indexed="81"/>
            <rFont val="MS P ゴシック"/>
            <family val="3"/>
            <charset val="128"/>
          </rPr>
          <t>Ａ４サイズ</t>
        </r>
      </text>
    </comment>
    <comment ref="I47" authorId="0" shapeId="0" xr:uid="{00000000-0006-0000-0700-000002000000}">
      <text>
        <r>
          <rPr>
            <b/>
            <sz val="48"/>
            <color indexed="81"/>
            <rFont val="MS P ゴシック"/>
            <family val="3"/>
            <charset val="128"/>
          </rPr>
          <t>Ａ４サイズ</t>
        </r>
      </text>
    </comment>
  </commentList>
</comments>
</file>

<file path=xl/sharedStrings.xml><?xml version="1.0" encoding="utf-8"?>
<sst xmlns="http://schemas.openxmlformats.org/spreadsheetml/2006/main" count="544" uniqueCount="219">
  <si>
    <t>監督</t>
    <rPh sb="0" eb="2">
      <t>カントク</t>
    </rPh>
    <phoneticPr fontId="1"/>
  </si>
  <si>
    <t>学年</t>
    <rPh sb="0" eb="2">
      <t>ガクネン</t>
    </rPh>
    <phoneticPr fontId="1"/>
  </si>
  <si>
    <t>印</t>
    <rPh sb="0" eb="1">
      <t>イン</t>
    </rPh>
    <phoneticPr fontId="1"/>
  </si>
  <si>
    <t>責任教師</t>
    <rPh sb="0" eb="2">
      <t>セキニン</t>
    </rPh>
    <rPh sb="2" eb="4">
      <t>キョウシ</t>
    </rPh>
    <phoneticPr fontId="1"/>
  </si>
  <si>
    <t>（部長）</t>
    <rPh sb="1" eb="3">
      <t>ブチョウ</t>
    </rPh>
    <phoneticPr fontId="1"/>
  </si>
  <si>
    <t>入　学　年　月</t>
    <rPh sb="0" eb="3">
      <t>ニュウガク</t>
    </rPh>
    <rPh sb="4" eb="7">
      <t>ネンゲツ</t>
    </rPh>
    <phoneticPr fontId="1"/>
  </si>
  <si>
    <t>学 年</t>
    <rPh sb="0" eb="3">
      <t>ガクネン</t>
    </rPh>
    <phoneticPr fontId="1"/>
  </si>
  <si>
    <t>氏　　　　　　　　名</t>
    <rPh sb="0" eb="10">
      <t>シメイ</t>
    </rPh>
    <phoneticPr fontId="1"/>
  </si>
  <si>
    <t>生　年　月　日</t>
    <rPh sb="0" eb="3">
      <t>セイネン</t>
    </rPh>
    <rPh sb="4" eb="7">
      <t>ガッピ</t>
    </rPh>
    <phoneticPr fontId="1"/>
  </si>
  <si>
    <t>出身中学名</t>
    <rPh sb="0" eb="2">
      <t>シュッシン</t>
    </rPh>
    <rPh sb="2" eb="4">
      <t>チュウガク</t>
    </rPh>
    <rPh sb="4" eb="5">
      <t>メイ</t>
    </rPh>
    <phoneticPr fontId="1"/>
  </si>
  <si>
    <t>資格審査の要</t>
    <rPh sb="0" eb="2">
      <t>シカク</t>
    </rPh>
    <rPh sb="2" eb="4">
      <t>シンサ</t>
    </rPh>
    <rPh sb="5" eb="6">
      <t>ヨウ</t>
    </rPh>
    <phoneticPr fontId="1"/>
  </si>
  <si>
    <t>備　　　考</t>
    <rPh sb="0" eb="5">
      <t>ビコウ</t>
    </rPh>
    <phoneticPr fontId="1"/>
  </si>
  <si>
    <t>ある者は合格日付</t>
    <rPh sb="0" eb="3">
      <t>アルモノ</t>
    </rPh>
    <rPh sb="4" eb="6">
      <t>ゴウカク</t>
    </rPh>
    <rPh sb="6" eb="8">
      <t>ヒヅケ</t>
    </rPh>
    <phoneticPr fontId="1"/>
  </si>
  <si>
    <t>　　　　・　　　　・　　　　</t>
    <phoneticPr fontId="1"/>
  </si>
  <si>
    <t>年</t>
    <rPh sb="0" eb="1">
      <t>ネン</t>
    </rPh>
    <phoneticPr fontId="1"/>
  </si>
  <si>
    <t>所　在　地</t>
    <rPh sb="0" eb="5">
      <t>ショザイチ</t>
    </rPh>
    <phoneticPr fontId="1"/>
  </si>
  <si>
    <t>月</t>
    <rPh sb="0" eb="1">
      <t>ツキ</t>
    </rPh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</si>
  <si>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</si>
  <si>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</si>
  <si>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学年</t>
    <rPh sb="0" eb="2">
      <t>ガクネン</t>
    </rPh>
    <phoneticPr fontId="1"/>
  </si>
  <si>
    <t>生 　年　 月　 日</t>
    <rPh sb="0" eb="4">
      <t>セイネン</t>
    </rPh>
    <rPh sb="6" eb="10">
      <t>ガッピ</t>
    </rPh>
    <phoneticPr fontId="1"/>
  </si>
  <si>
    <t>出　身　中　学　名</t>
    <rPh sb="0" eb="3">
      <t>シュッシン</t>
    </rPh>
    <rPh sb="4" eb="7">
      <t>チュウガク</t>
    </rPh>
    <rPh sb="8" eb="9">
      <t>メイ</t>
    </rPh>
    <phoneticPr fontId="1"/>
  </si>
  <si>
    <t>卒　業　年　月　日</t>
    <rPh sb="0" eb="3">
      <t>ソツギョウ</t>
    </rPh>
    <rPh sb="4" eb="9">
      <t>ネンガッピ</t>
    </rPh>
    <phoneticPr fontId="1"/>
  </si>
  <si>
    <t>硬式野球部員</t>
    <rPh sb="0" eb="2">
      <t>コウシキ</t>
    </rPh>
    <rPh sb="2" eb="4">
      <t>ヤキュウ</t>
    </rPh>
    <rPh sb="4" eb="6">
      <t>ブイン</t>
    </rPh>
    <phoneticPr fontId="1"/>
  </si>
  <si>
    <t>抹消</t>
    <rPh sb="0" eb="2">
      <t>マッショウ</t>
    </rPh>
    <phoneticPr fontId="1"/>
  </si>
  <si>
    <t>登録届</t>
    <rPh sb="0" eb="2">
      <t>トウロク</t>
    </rPh>
    <rPh sb="2" eb="3">
      <t>トドケ</t>
    </rPh>
    <phoneticPr fontId="1"/>
  </si>
  <si>
    <t>校　　　　長</t>
    <rPh sb="0" eb="6">
      <t>コウチョウ</t>
    </rPh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</si>
  <si>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</si>
  <si>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</si>
  <si>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責任教師</t>
    <rPh sb="0" eb="2">
      <t>セキニン</t>
    </rPh>
    <rPh sb="2" eb="4">
      <t>キョウシ</t>
    </rPh>
    <phoneticPr fontId="1"/>
  </si>
  <si>
    <t>主将</t>
    <rPh sb="0" eb="2">
      <t>シュショウ</t>
    </rPh>
    <phoneticPr fontId="1"/>
  </si>
  <si>
    <t>選手は参加資格規定に相違ないことを証明します。</t>
    <rPh sb="0" eb="2">
      <t>センシュ</t>
    </rPh>
    <rPh sb="3" eb="5">
      <t>サンカ</t>
    </rPh>
    <rPh sb="5" eb="7">
      <t>シカク</t>
    </rPh>
    <rPh sb="7" eb="9">
      <t>キテイ</t>
    </rPh>
    <rPh sb="10" eb="12">
      <t>ソウイ</t>
    </rPh>
    <rPh sb="17" eb="19">
      <t>ショウメイ</t>
    </rPh>
    <phoneticPr fontId="1"/>
  </si>
  <si>
    <t xml:space="preserve"> 校　 長</t>
    <rPh sb="1" eb="5">
      <t>コウチョウ</t>
    </rPh>
    <phoneticPr fontId="1"/>
  </si>
  <si>
    <t>校長印</t>
    <rPh sb="0" eb="2">
      <t>コウチョウ</t>
    </rPh>
    <rPh sb="2" eb="3">
      <t>イン</t>
    </rPh>
    <phoneticPr fontId="1"/>
  </si>
  <si>
    <t>選手健康証明書</t>
    <rPh sb="0" eb="2">
      <t>センシュ</t>
    </rPh>
    <rPh sb="2" eb="4">
      <t>ケンコウ</t>
    </rPh>
    <rPh sb="4" eb="7">
      <t>ショウメイショ</t>
    </rPh>
    <phoneticPr fontId="1"/>
  </si>
  <si>
    <t>上の者、いずれも健康診断の時点では異常のないことを証明いたします。</t>
    <rPh sb="0" eb="1">
      <t>ウエ</t>
    </rPh>
    <rPh sb="2" eb="3">
      <t>モノ</t>
    </rPh>
    <rPh sb="8" eb="10">
      <t>ケンコウ</t>
    </rPh>
    <rPh sb="10" eb="12">
      <t>シンダン</t>
    </rPh>
    <rPh sb="13" eb="15">
      <t>ジテン</t>
    </rPh>
    <rPh sb="17" eb="19">
      <t>イジョウ</t>
    </rPh>
    <rPh sb="25" eb="27">
      <t>ショウメイ</t>
    </rPh>
    <phoneticPr fontId="1"/>
  </si>
  <si>
    <t xml:space="preserve"> 校 　医</t>
    <rPh sb="1" eb="5">
      <t>コウイ</t>
    </rPh>
    <phoneticPr fontId="1"/>
  </si>
  <si>
    <t>校医印</t>
    <rPh sb="0" eb="1">
      <t>コウチョウ</t>
    </rPh>
    <rPh sb="1" eb="2">
      <t>イ</t>
    </rPh>
    <rPh sb="2" eb="3">
      <t>イン</t>
    </rPh>
    <phoneticPr fontId="1"/>
  </si>
  <si>
    <t>大会出場選手登録変更届</t>
    <rPh sb="0" eb="2">
      <t>タイカイ</t>
    </rPh>
    <rPh sb="2" eb="4">
      <t>シュツジョウ</t>
    </rPh>
    <rPh sb="4" eb="6">
      <t>センシュ</t>
    </rPh>
    <rPh sb="6" eb="8">
      <t>トウロク</t>
    </rPh>
    <rPh sb="8" eb="10">
      <t>ヘンコウ</t>
    </rPh>
    <rPh sb="10" eb="11">
      <t>トドケ</t>
    </rPh>
    <phoneticPr fontId="1"/>
  </si>
  <si>
    <t>秋</t>
    <rPh sb="0" eb="1">
      <t>アキ</t>
    </rPh>
    <phoneticPr fontId="1"/>
  </si>
  <si>
    <t>春</t>
    <rPh sb="0" eb="1">
      <t>ハル</t>
    </rPh>
    <phoneticPr fontId="1"/>
  </si>
  <si>
    <t>季関東地区高校野球大会</t>
    <rPh sb="0" eb="1">
      <t>キ</t>
    </rPh>
    <rPh sb="1" eb="3">
      <t>カントウ</t>
    </rPh>
    <rPh sb="3" eb="5">
      <t>チク</t>
    </rPh>
    <rPh sb="5" eb="7">
      <t>コウコウ</t>
    </rPh>
    <rPh sb="7" eb="9">
      <t>ヤキュウ</t>
    </rPh>
    <rPh sb="9" eb="11">
      <t>タイカイ</t>
    </rPh>
    <phoneticPr fontId="1"/>
  </si>
  <si>
    <t>群馬大会</t>
    <rPh sb="0" eb="2">
      <t>グンマ</t>
    </rPh>
    <rPh sb="2" eb="4">
      <t>タイカイ</t>
    </rPh>
    <phoneticPr fontId="1"/>
  </si>
  <si>
    <t>学校名</t>
    <rPh sb="0" eb="2">
      <t>ガッコウ</t>
    </rPh>
    <rPh sb="2" eb="3">
      <t>メイ</t>
    </rPh>
    <phoneticPr fontId="1"/>
  </si>
  <si>
    <t>責任教師</t>
    <rPh sb="0" eb="2">
      <t>セキニン</t>
    </rPh>
    <rPh sb="2" eb="4">
      <t>キョウシ</t>
    </rPh>
    <phoneticPr fontId="1"/>
  </si>
  <si>
    <t>所在地</t>
    <rPh sb="0" eb="3">
      <t>ショザイチ</t>
    </rPh>
    <phoneticPr fontId="1"/>
  </si>
  <si>
    <t>主将</t>
    <rPh sb="0" eb="2">
      <t>シュショウ</t>
    </rPh>
    <phoneticPr fontId="1"/>
  </si>
  <si>
    <t>背番号</t>
    <rPh sb="0" eb="3">
      <t>セバンゴウ</t>
    </rPh>
    <phoneticPr fontId="1"/>
  </si>
  <si>
    <t>入学年月</t>
    <rPh sb="0" eb="2">
      <t>ニュウガク</t>
    </rPh>
    <rPh sb="2" eb="4">
      <t>ネンガッピ</t>
    </rPh>
    <phoneticPr fontId="1"/>
  </si>
  <si>
    <t>位置</t>
    <rPh sb="0" eb="2">
      <t>イチ</t>
    </rPh>
    <phoneticPr fontId="1"/>
  </si>
  <si>
    <t>氏　　　　　　　　名</t>
    <rPh sb="0" eb="10">
      <t>シメイ</t>
    </rPh>
    <phoneticPr fontId="1"/>
  </si>
  <si>
    <t>生年月日</t>
    <rPh sb="0" eb="2">
      <t>セイネン</t>
    </rPh>
    <rPh sb="2" eb="4">
      <t>ガッピ</t>
    </rPh>
    <phoneticPr fontId="1"/>
  </si>
  <si>
    <t>一 塁 手</t>
    <rPh sb="0" eb="3">
      <t>イチルイ</t>
    </rPh>
    <rPh sb="4" eb="5">
      <t>シュ</t>
    </rPh>
    <phoneticPr fontId="1"/>
  </si>
  <si>
    <t>投　 　手</t>
    <rPh sb="0" eb="5">
      <t>トウシュ</t>
    </rPh>
    <phoneticPr fontId="1"/>
  </si>
  <si>
    <t>捕　 　手</t>
    <rPh sb="0" eb="5">
      <t>ホシュ</t>
    </rPh>
    <phoneticPr fontId="1"/>
  </si>
  <si>
    <t>二 塁 手</t>
    <rPh sb="0" eb="1">
      <t>ニ</t>
    </rPh>
    <rPh sb="1" eb="3">
      <t>イチルイ</t>
    </rPh>
    <rPh sb="4" eb="5">
      <t>シュ</t>
    </rPh>
    <phoneticPr fontId="1"/>
  </si>
  <si>
    <t>三 塁 手</t>
    <rPh sb="0" eb="1">
      <t>サン</t>
    </rPh>
    <rPh sb="1" eb="3">
      <t>イチルイ</t>
    </rPh>
    <rPh sb="4" eb="5">
      <t>シュ</t>
    </rPh>
    <phoneticPr fontId="1"/>
  </si>
  <si>
    <t>遊 撃 手</t>
    <rPh sb="0" eb="5">
      <t>ユウゲキシュ</t>
    </rPh>
    <phoneticPr fontId="1"/>
  </si>
  <si>
    <t>左 翼 手</t>
    <rPh sb="0" eb="3">
      <t>サヨク</t>
    </rPh>
    <rPh sb="4" eb="5">
      <t>シュ</t>
    </rPh>
    <phoneticPr fontId="1"/>
  </si>
  <si>
    <t>中 堅 手</t>
    <rPh sb="0" eb="3">
      <t>チュウケン</t>
    </rPh>
    <rPh sb="4" eb="5">
      <t>シュ</t>
    </rPh>
    <phoneticPr fontId="1"/>
  </si>
  <si>
    <t>右 翼 手</t>
    <rPh sb="0" eb="3">
      <t>ウヨク</t>
    </rPh>
    <rPh sb="4" eb="5">
      <t>シュ</t>
    </rPh>
    <phoneticPr fontId="1"/>
  </si>
  <si>
    <t>補　　欠</t>
    <rPh sb="0" eb="4">
      <t>ホケツ</t>
    </rPh>
    <phoneticPr fontId="1"/>
  </si>
  <si>
    <t>〃</t>
    <phoneticPr fontId="1"/>
  </si>
  <si>
    <t>記 録 員</t>
    <rPh sb="0" eb="5">
      <t>キロクイン</t>
    </rPh>
    <phoneticPr fontId="1"/>
  </si>
  <si>
    <t>年度</t>
    <rPh sb="0" eb="2">
      <t>ネンド</t>
    </rPh>
    <phoneticPr fontId="1"/>
  </si>
  <si>
    <t>季関東地区高校野球大会群馬県予選</t>
    <rPh sb="0" eb="1">
      <t>キ</t>
    </rPh>
    <rPh sb="1" eb="3">
      <t>カントウ</t>
    </rPh>
    <rPh sb="3" eb="5">
      <t>チク</t>
    </rPh>
    <rPh sb="5" eb="7">
      <t>コウコウ</t>
    </rPh>
    <rPh sb="7" eb="9">
      <t>ヤキュウ</t>
    </rPh>
    <rPh sb="9" eb="11">
      <t>タイカイ</t>
    </rPh>
    <rPh sb="11" eb="14">
      <t>グンマケン</t>
    </rPh>
    <rPh sb="14" eb="16">
      <t>ヨセン</t>
    </rPh>
    <phoneticPr fontId="1"/>
  </si>
  <si>
    <t>以上の選手は参加資格規定に相違ないことを証明致します。</t>
    <rPh sb="0" eb="2">
      <t>イジョウ</t>
    </rPh>
    <rPh sb="3" eb="5">
      <t>センシュ</t>
    </rPh>
    <rPh sb="6" eb="8">
      <t>サンカ</t>
    </rPh>
    <rPh sb="8" eb="10">
      <t>シカク</t>
    </rPh>
    <rPh sb="10" eb="12">
      <t>キテイ</t>
    </rPh>
    <rPh sb="13" eb="15">
      <t>ソウイ</t>
    </rPh>
    <rPh sb="20" eb="22">
      <t>ショウメイ</t>
    </rPh>
    <rPh sb="22" eb="23">
      <t>イタ</t>
    </rPh>
    <phoneticPr fontId="1"/>
  </si>
  <si>
    <t>日</t>
    <rPh sb="0" eb="1">
      <t>ヒ</t>
    </rPh>
    <phoneticPr fontId="1"/>
  </si>
  <si>
    <t>校　　　長</t>
    <rPh sb="0" eb="5">
      <t>コウチョウ</t>
    </rPh>
    <phoneticPr fontId="1"/>
  </si>
  <si>
    <t>資格審査を経た者は欄外に合格と其の日附を記載する。</t>
    <rPh sb="0" eb="2">
      <t>シカク</t>
    </rPh>
    <rPh sb="2" eb="4">
      <t>シンサ</t>
    </rPh>
    <rPh sb="5" eb="6">
      <t>ヘ</t>
    </rPh>
    <rPh sb="7" eb="8">
      <t>モノ</t>
    </rPh>
    <rPh sb="9" eb="11">
      <t>ランガイ</t>
    </rPh>
    <rPh sb="12" eb="14">
      <t>ゴウカク</t>
    </rPh>
    <rPh sb="15" eb="16">
      <t>ソ</t>
    </rPh>
    <rPh sb="17" eb="18">
      <t>ヒヅケ</t>
    </rPh>
    <rPh sb="18" eb="19">
      <t>フ</t>
    </rPh>
    <rPh sb="20" eb="22">
      <t>キサイ</t>
    </rPh>
    <phoneticPr fontId="1"/>
  </si>
  <si>
    <t>大会名は不要の文字を抹消する。</t>
    <rPh sb="0" eb="2">
      <t>タイカイ</t>
    </rPh>
    <rPh sb="2" eb="3">
      <t>メイ</t>
    </rPh>
    <rPh sb="4" eb="6">
      <t>フヨウ</t>
    </rPh>
    <rPh sb="7" eb="9">
      <t>モジ</t>
    </rPh>
    <rPh sb="10" eb="12">
      <t>マッショウ</t>
    </rPh>
    <phoneticPr fontId="1"/>
  </si>
  <si>
    <t>春</t>
    <rPh sb="0" eb="1">
      <t>ハル</t>
    </rPh>
    <phoneticPr fontId="1"/>
  </si>
  <si>
    <t>追加</t>
    <rPh sb="0" eb="2">
      <t>ツイカ</t>
    </rPh>
    <phoneticPr fontId="1"/>
  </si>
  <si>
    <t>日</t>
    <rPh sb="0" eb="1">
      <t>ヒ</t>
    </rPh>
    <phoneticPr fontId="1"/>
  </si>
  <si>
    <t>現在</t>
    <rPh sb="0" eb="2">
      <t>ゲンザイ</t>
    </rPh>
    <phoneticPr fontId="1"/>
  </si>
  <si>
    <t>校　　長</t>
    <rPh sb="0" eb="4">
      <t>コウチョウ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</si>
  <si>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</si>
  <si>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</si>
  <si>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部員氏名</t>
    <rPh sb="0" eb="2">
      <t>ブイン</t>
    </rPh>
    <rPh sb="2" eb="4">
      <t>シメイ</t>
    </rPh>
    <phoneticPr fontId="1"/>
  </si>
  <si>
    <t>学年</t>
    <rPh sb="0" eb="2">
      <t>ガクネン</t>
    </rPh>
    <phoneticPr fontId="1"/>
  </si>
  <si>
    <t>出身中学校名</t>
    <rPh sb="0" eb="2">
      <t>シュッシン</t>
    </rPh>
    <rPh sb="2" eb="5">
      <t>チュウガッコウ</t>
    </rPh>
    <rPh sb="5" eb="6">
      <t>メイ</t>
    </rPh>
    <phoneticPr fontId="1"/>
  </si>
  <si>
    <t>硬式野球部員登録名簿</t>
    <rPh sb="0" eb="2">
      <t>コウシキ</t>
    </rPh>
    <rPh sb="2" eb="4">
      <t>ヤキュウ</t>
    </rPh>
    <rPh sb="4" eb="6">
      <t>ブイン</t>
    </rPh>
    <rPh sb="6" eb="8">
      <t>トウロク</t>
    </rPh>
    <rPh sb="8" eb="10">
      <t>メイボ</t>
    </rPh>
    <phoneticPr fontId="1"/>
  </si>
  <si>
    <t>（行事報告書原稿）</t>
    <rPh sb="1" eb="3">
      <t>ギョウジ</t>
    </rPh>
    <rPh sb="3" eb="6">
      <t>ホウコクショ</t>
    </rPh>
    <rPh sb="6" eb="8">
      <t>ゲンコウ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</si>
  <si>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</si>
  <si>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</si>
  <si>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</si>
  <si>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</si>
  <si>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</si>
  <si>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</si>
  <si>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</si>
  <si>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入学年月</t>
    <rPh sb="0" eb="2">
      <t>ニュウガク</t>
    </rPh>
    <rPh sb="2" eb="4">
      <t>ネンゲツ</t>
    </rPh>
    <phoneticPr fontId="1"/>
  </si>
  <si>
    <t>背番号</t>
    <rPh sb="0" eb="3">
      <t>セバンゴウ</t>
    </rPh>
    <phoneticPr fontId="1"/>
  </si>
  <si>
    <t>旧登録</t>
    <rPh sb="0" eb="1">
      <t>キュウ</t>
    </rPh>
    <rPh sb="1" eb="3">
      <t>トウロク</t>
    </rPh>
    <phoneticPr fontId="1"/>
  </si>
  <si>
    <t>出身中学名</t>
    <rPh sb="0" eb="2">
      <t>シュッシン</t>
    </rPh>
    <rPh sb="2" eb="4">
      <t>チュウガク</t>
    </rPh>
    <rPh sb="4" eb="5">
      <t>メイ</t>
    </rPh>
    <phoneticPr fontId="1"/>
  </si>
  <si>
    <t>投・打</t>
    <rPh sb="0" eb="1">
      <t>トウ</t>
    </rPh>
    <rPh sb="2" eb="3">
      <t>ダ</t>
    </rPh>
    <phoneticPr fontId="1"/>
  </si>
  <si>
    <t>新　　登　　録</t>
    <rPh sb="0" eb="1">
      <t>シン</t>
    </rPh>
    <rPh sb="3" eb="4">
      <t>ノボル</t>
    </rPh>
    <rPh sb="6" eb="7">
      <t>リョク</t>
    </rPh>
    <phoneticPr fontId="1"/>
  </si>
  <si>
    <t>（夏大会のみ記入）</t>
    <rPh sb="1" eb="2">
      <t>ナツ</t>
    </rPh>
    <rPh sb="2" eb="4">
      <t>タイカイ</t>
    </rPh>
    <rPh sb="6" eb="8">
      <t>キニュウ</t>
    </rPh>
    <phoneticPr fontId="1"/>
  </si>
  <si>
    <t>投</t>
    <rPh sb="0" eb="1">
      <t>トウ</t>
    </rPh>
    <phoneticPr fontId="1"/>
  </si>
  <si>
    <t>打</t>
    <rPh sb="0" eb="1">
      <t>ダ</t>
    </rPh>
    <phoneticPr fontId="1"/>
  </si>
  <si>
    <t>No.</t>
    <phoneticPr fontId="1"/>
  </si>
  <si>
    <t>選手資格証明書</t>
    <rPh sb="0" eb="2">
      <t>センシュ</t>
    </rPh>
    <rPh sb="2" eb="4">
      <t>シカク</t>
    </rPh>
    <rPh sb="4" eb="7">
      <t>ショウメイショ</t>
    </rPh>
    <phoneticPr fontId="1"/>
  </si>
  <si>
    <t>学校名</t>
    <rPh sb="0" eb="2">
      <t>ガッコウ</t>
    </rPh>
    <rPh sb="2" eb="3">
      <t>メイ</t>
    </rPh>
    <phoneticPr fontId="1"/>
  </si>
  <si>
    <t>(フリガナ)</t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</si>
  <si>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</si>
  <si>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氏　　　　名</t>
    <rPh sb="0" eb="1">
      <t>シ</t>
    </rPh>
    <rPh sb="5" eb="6">
      <t>メイ</t>
    </rPh>
    <phoneticPr fontId="1"/>
  </si>
  <si>
    <t>(西　暦)</t>
    <rPh sb="1" eb="2">
      <t>ニシ</t>
    </rPh>
    <rPh sb="3" eb="4">
      <t>コヨミ</t>
    </rPh>
    <phoneticPr fontId="1"/>
  </si>
  <si>
    <t>責任教師</t>
    <rPh sb="0" eb="1">
      <t>セキ</t>
    </rPh>
    <rPh sb="1" eb="2">
      <t>ニン</t>
    </rPh>
    <rPh sb="2" eb="3">
      <t>キョウ</t>
    </rPh>
    <rPh sb="3" eb="4">
      <t>シ</t>
    </rPh>
    <phoneticPr fontId="1"/>
  </si>
  <si>
    <t>監督</t>
    <rPh sb="0" eb="2">
      <t>カントク</t>
    </rPh>
    <phoneticPr fontId="1"/>
  </si>
  <si>
    <t>出身中</t>
    <rPh sb="0" eb="2">
      <t>シュッシン</t>
    </rPh>
    <rPh sb="2" eb="3">
      <t>チュウ</t>
    </rPh>
    <phoneticPr fontId="1"/>
  </si>
  <si>
    <t>学校所在地</t>
    <rPh sb="0" eb="2">
      <t>ガッコウ</t>
    </rPh>
    <rPh sb="2" eb="5">
      <t>ショザイチ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</si>
  <si>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</si>
  <si>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（</t>
    <phoneticPr fontId="1"/>
  </si>
  <si>
    <t>）</t>
    <phoneticPr fontId="1"/>
  </si>
  <si>
    <t>－</t>
    <phoneticPr fontId="1"/>
  </si>
  <si>
    <t>校長印　(公印)</t>
    <rPh sb="0" eb="2">
      <t>コウチョウ</t>
    </rPh>
    <rPh sb="2" eb="3">
      <t>イン</t>
    </rPh>
    <rPh sb="5" eb="7">
      <t>コウイン</t>
    </rPh>
    <phoneticPr fontId="1"/>
  </si>
  <si>
    <t>校長名</t>
    <rPh sb="0" eb="2">
      <t>コウチョウ</t>
    </rPh>
    <rPh sb="2" eb="3">
      <t>メイ</t>
    </rPh>
    <phoneticPr fontId="1"/>
  </si>
  <si>
    <t>学校医</t>
    <rPh sb="0" eb="2">
      <t>ガッコウ</t>
    </rPh>
    <rPh sb="2" eb="3">
      <t>イ</t>
    </rPh>
    <phoneticPr fontId="1"/>
  </si>
  <si>
    <t>学校医　印</t>
    <rPh sb="0" eb="2">
      <t>ガッコウ</t>
    </rPh>
    <rPh sb="2" eb="3">
      <t>イ</t>
    </rPh>
    <rPh sb="4" eb="5">
      <t>イン</t>
    </rPh>
    <phoneticPr fontId="1"/>
  </si>
  <si>
    <t>全国高等学校野球選手権　群　馬　大　会</t>
    <rPh sb="0" eb="2">
      <t>ゼンコク</t>
    </rPh>
    <rPh sb="2" eb="4">
      <t>コウトウ</t>
    </rPh>
    <rPh sb="4" eb="6">
      <t>ガッコウ</t>
    </rPh>
    <rPh sb="6" eb="8">
      <t>ヤキュウ</t>
    </rPh>
    <rPh sb="8" eb="11">
      <t>センシュケン</t>
    </rPh>
    <rPh sb="12" eb="13">
      <t>グン</t>
    </rPh>
    <rPh sb="14" eb="15">
      <t>ウマ</t>
    </rPh>
    <rPh sb="16" eb="17">
      <t>ダイ</t>
    </rPh>
    <rPh sb="18" eb="19">
      <t>カイ</t>
    </rPh>
    <phoneticPr fontId="1"/>
  </si>
  <si>
    <t>出身県</t>
    <rPh sb="0" eb="2">
      <t>シュッシン</t>
    </rPh>
    <rPh sb="2" eb="3">
      <t>ケン</t>
    </rPh>
    <phoneticPr fontId="1"/>
  </si>
  <si>
    <t>ﾌﾘｶﾞﾅ</t>
    <phoneticPr fontId="1"/>
  </si>
  <si>
    <t>責任教師</t>
    <rPh sb="0" eb="2">
      <t>セキニン</t>
    </rPh>
    <rPh sb="2" eb="4">
      <t>キョウシ</t>
    </rPh>
    <phoneticPr fontId="1"/>
  </si>
  <si>
    <t>校長</t>
    <rPh sb="0" eb="2">
      <t>コウチョウ</t>
    </rPh>
    <phoneticPr fontId="1"/>
  </si>
  <si>
    <t>学校</t>
    <rPh sb="0" eb="2">
      <t>ガッコウ</t>
    </rPh>
    <phoneticPr fontId="1"/>
  </si>
  <si>
    <t>所在地</t>
    <rPh sb="0" eb="3">
      <t>ショザイチ</t>
    </rPh>
    <phoneticPr fontId="1"/>
  </si>
  <si>
    <t>年度</t>
    <rPh sb="0" eb="2">
      <t>ネンド</t>
    </rPh>
    <phoneticPr fontId="1"/>
  </si>
  <si>
    <t>日</t>
    <rPh sb="0" eb="1">
      <t>ニチ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</si>
  <si>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</si>
  <si>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</si>
  <si>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注：ファイル全体を送付すると他のシートの内容が外部に漏れてしまいます。
①　このシートを作成した後にシート全体をコピー、シート全体を値貼付
②　他のシートを全て削除
③　ファイル名を変えて保存
④　新しいファイルを報道へ送付</t>
    <rPh sb="0" eb="1">
      <t>チュウ</t>
    </rPh>
    <rPh sb="6" eb="8">
      <t>ゼンタイ</t>
    </rPh>
    <rPh sb="9" eb="11">
      <t>ソウフ</t>
    </rPh>
    <rPh sb="14" eb="15">
      <t>タ</t>
    </rPh>
    <rPh sb="20" eb="22">
      <t>ナイヨウ</t>
    </rPh>
    <rPh sb="23" eb="25">
      <t>ガイブ</t>
    </rPh>
    <rPh sb="26" eb="27">
      <t>モ</t>
    </rPh>
    <rPh sb="44" eb="46">
      <t>サクセイ</t>
    </rPh>
    <rPh sb="48" eb="49">
      <t>アト</t>
    </rPh>
    <rPh sb="53" eb="55">
      <t>ゼンタイ</t>
    </rPh>
    <rPh sb="63" eb="65">
      <t>ゼンタイ</t>
    </rPh>
    <rPh sb="66" eb="67">
      <t>アタイ</t>
    </rPh>
    <rPh sb="67" eb="69">
      <t>ハリツケ</t>
    </rPh>
    <rPh sb="72" eb="73">
      <t>タ</t>
    </rPh>
    <rPh sb="78" eb="79">
      <t>スベ</t>
    </rPh>
    <rPh sb="80" eb="82">
      <t>サクジョ</t>
    </rPh>
    <rPh sb="89" eb="90">
      <t>メイ</t>
    </rPh>
    <rPh sb="91" eb="92">
      <t>カ</t>
    </rPh>
    <rPh sb="94" eb="96">
      <t>ホゾン</t>
    </rPh>
    <rPh sb="99" eb="100">
      <t>アタラ</t>
    </rPh>
    <rPh sb="107" eb="109">
      <t>ホウドウ</t>
    </rPh>
    <rPh sb="110" eb="112">
      <t>ソウフ</t>
    </rPh>
    <phoneticPr fontId="1"/>
  </si>
  <si>
    <t>フリガナ</t>
    <phoneticPr fontId="1"/>
  </si>
  <si>
    <r>
      <t xml:space="preserve">大 会 出 場 選 手 登 録 名 簿  </t>
    </r>
    <r>
      <rPr>
        <sz val="12"/>
        <rFont val="ＭＳ 明朝"/>
        <family val="1"/>
        <charset val="128"/>
      </rPr>
      <t>（群馬県高等学校野球連盟）</t>
    </r>
    <rPh sb="0" eb="3">
      <t>タイカイ</t>
    </rPh>
    <rPh sb="4" eb="7">
      <t>シュツジョウ</t>
    </rPh>
    <rPh sb="8" eb="11">
      <t>センシュ</t>
    </rPh>
    <rPh sb="12" eb="15">
      <t>トウロク</t>
    </rPh>
    <rPh sb="16" eb="19">
      <t>メイボ</t>
    </rPh>
    <rPh sb="22" eb="25">
      <t>グンマケン</t>
    </rPh>
    <rPh sb="25" eb="27">
      <t>コウトウ</t>
    </rPh>
    <rPh sb="27" eb="29">
      <t>ガッコウ</t>
    </rPh>
    <rPh sb="29" eb="31">
      <t>ヤキュウ</t>
    </rPh>
    <rPh sb="31" eb="33">
      <t>レンメイ</t>
    </rPh>
    <phoneticPr fontId="1"/>
  </si>
  <si>
    <r>
      <t>硬式野球部員登録名簿</t>
    </r>
    <r>
      <rPr>
        <sz val="11"/>
        <rFont val="ＭＳ 明朝"/>
        <family val="1"/>
        <charset val="128"/>
      </rPr>
      <t>（群馬県高等学校野球連盟）</t>
    </r>
    <rPh sb="0" eb="2">
      <t>コウシキ</t>
    </rPh>
    <rPh sb="2" eb="4">
      <t>ヤキュウ</t>
    </rPh>
    <rPh sb="4" eb="6">
      <t>ブイン</t>
    </rPh>
    <rPh sb="6" eb="8">
      <t>トウロク</t>
    </rPh>
    <rPh sb="8" eb="10">
      <t>メイボ</t>
    </rPh>
    <rPh sb="11" eb="14">
      <t>グンマケン</t>
    </rPh>
    <rPh sb="14" eb="16">
      <t>コウトウ</t>
    </rPh>
    <rPh sb="16" eb="18">
      <t>ガッコウ</t>
    </rPh>
    <rPh sb="18" eb="20">
      <t>ヤキュウ</t>
    </rPh>
    <rPh sb="20" eb="22">
      <t>レンメイ</t>
    </rPh>
    <phoneticPr fontId="1"/>
  </si>
  <si>
    <t>監　　　督</t>
    <rPh sb="0" eb="1">
      <t>カン</t>
    </rPh>
    <rPh sb="4" eb="5">
      <t>ヨシ</t>
    </rPh>
    <phoneticPr fontId="1"/>
  </si>
  <si>
    <t>卒業年月日</t>
    <rPh sb="0" eb="2">
      <t>ソツギョウ</t>
    </rPh>
    <rPh sb="2" eb="4">
      <t>ネンゲツ</t>
    </rPh>
    <rPh sb="4" eb="5">
      <t>ヒ</t>
    </rPh>
    <phoneticPr fontId="1"/>
  </si>
  <si>
    <t>令和</t>
    <rPh sb="0" eb="2">
      <t>レイワ</t>
    </rPh>
    <phoneticPr fontId="1"/>
  </si>
  <si>
    <t>▽校長印は必ず公印をご捺印ください</t>
    <rPh sb="1" eb="3">
      <t>コウチョウ</t>
    </rPh>
    <rPh sb="3" eb="4">
      <t>イン</t>
    </rPh>
    <rPh sb="5" eb="6">
      <t>カナラ</t>
    </rPh>
    <rPh sb="7" eb="9">
      <t>コウイン</t>
    </rPh>
    <rPh sb="11" eb="13">
      <t>ナツイン</t>
    </rPh>
    <phoneticPr fontId="1"/>
  </si>
  <si>
    <t>入学年月</t>
    <rPh sb="0" eb="1">
      <t>イリ</t>
    </rPh>
    <rPh sb="1" eb="2">
      <t>ガク</t>
    </rPh>
    <rPh sb="2" eb="3">
      <t>トシ</t>
    </rPh>
    <rPh sb="3" eb="4">
      <t>ツキ</t>
    </rPh>
    <phoneticPr fontId="1"/>
  </si>
  <si>
    <t>身　長
(cm)</t>
    <rPh sb="0" eb="1">
      <t>ミ</t>
    </rPh>
    <rPh sb="2" eb="3">
      <t>チョウ</t>
    </rPh>
    <phoneticPr fontId="1"/>
  </si>
  <si>
    <t>体　重
(kg)</t>
    <phoneticPr fontId="1"/>
  </si>
  <si>
    <t>投　打</t>
    <rPh sb="0" eb="1">
      <t>トウ</t>
    </rPh>
    <rPh sb="2" eb="3">
      <t>ダ</t>
    </rPh>
    <phoneticPr fontId="1"/>
  </si>
  <si>
    <t>(選択)</t>
    <phoneticPr fontId="1"/>
  </si>
  <si>
    <t>▽身長・体重は整数で記入してください</t>
    <rPh sb="1" eb="3">
      <t>シンチョウ</t>
    </rPh>
    <rPh sb="4" eb="6">
      <t>タイジュウ</t>
    </rPh>
    <rPh sb="7" eb="9">
      <t>セイスウ</t>
    </rPh>
    <rPh sb="10" eb="12">
      <t>キニュウ</t>
    </rPh>
    <phoneticPr fontId="1"/>
  </si>
  <si>
    <t>▽背番号下のカッコ内は守備位置(投・捕・内・外)を記入してください</t>
    <rPh sb="1" eb="4">
      <t>セバンゴウ</t>
    </rPh>
    <rPh sb="4" eb="5">
      <t>シタ</t>
    </rPh>
    <rPh sb="9" eb="10">
      <t>ナイ</t>
    </rPh>
    <rPh sb="11" eb="13">
      <t>シュビ</t>
    </rPh>
    <rPh sb="13" eb="15">
      <t>イチ</t>
    </rPh>
    <rPh sb="16" eb="17">
      <t>トウ</t>
    </rPh>
    <rPh sb="18" eb="19">
      <t>ホ</t>
    </rPh>
    <rPh sb="20" eb="21">
      <t>ナイ</t>
    </rPh>
    <rPh sb="22" eb="23">
      <t>ガイ</t>
    </rPh>
    <rPh sb="25" eb="27">
      <t>キニュウ</t>
    </rPh>
    <phoneticPr fontId="1"/>
  </si>
  <si>
    <t>監督</t>
    <phoneticPr fontId="31" alignment="distributed"/>
  </si>
  <si>
    <t>選手は今大会の参加者資格規定に相違ないことを証明します</t>
    <rPh sb="0" eb="2">
      <t>センシュ</t>
    </rPh>
    <rPh sb="3" eb="4">
      <t>コン</t>
    </rPh>
    <rPh sb="4" eb="6">
      <t>タイカイ</t>
    </rPh>
    <rPh sb="7" eb="9">
      <t>サンカ</t>
    </rPh>
    <rPh sb="9" eb="10">
      <t>シャ</t>
    </rPh>
    <rPh sb="10" eb="12">
      <t>シカク</t>
    </rPh>
    <rPh sb="12" eb="14">
      <t>キテイ</t>
    </rPh>
    <rPh sb="15" eb="17">
      <t>ソウイ</t>
    </rPh>
    <rPh sb="22" eb="24">
      <t>ショウメイ</t>
    </rPh>
    <phoneticPr fontId="1"/>
  </si>
  <si>
    <t>月</t>
    <rPh sb="0" eb="1">
      <t>ゲツ</t>
    </rPh>
    <phoneticPr fontId="1"/>
  </si>
  <si>
    <t>上記の選手全員健康診断の時点では問題がないことを証明します</t>
    <rPh sb="0" eb="2">
      <t>ジョウキノ</t>
    </rPh>
    <rPh sb="3" eb="5">
      <t>センシュ</t>
    </rPh>
    <phoneticPr fontId="1"/>
  </si>
  <si>
    <t>主将の背番号に二重丸をつける</t>
    <rPh sb="0" eb="2">
      <t>シュショウ</t>
    </rPh>
    <rPh sb="3" eb="6">
      <t>セバンゴウ</t>
    </rPh>
    <rPh sb="7" eb="10">
      <t>ニジュウマル</t>
    </rPh>
    <phoneticPr fontId="1"/>
  </si>
  <si>
    <t>秋</t>
    <rPh sb="0" eb="1">
      <t>アキ</t>
    </rPh>
    <phoneticPr fontId="1"/>
  </si>
  <si>
    <t>令和</t>
    <rPh sb="0" eb="2">
      <t>レイワ</t>
    </rPh>
    <phoneticPr fontId="1"/>
  </si>
  <si>
    <t>令和</t>
    <rPh sb="0" eb="1">
      <t>レイワ</t>
    </rPh>
    <phoneticPr fontId="1"/>
  </si>
  <si>
    <r>
      <t>出身中学校</t>
    </r>
    <r>
      <rPr>
        <sz val="8"/>
        <rFont val="ＭＳ 明朝"/>
        <family val="1"/>
        <charset val="128"/>
      </rPr>
      <t>（都道府県名）</t>
    </r>
    <rPh sb="0" eb="2">
      <t>シュッシン</t>
    </rPh>
    <rPh sb="2" eb="5">
      <t>チュウガッコウ</t>
    </rPh>
    <rPh sb="6" eb="10">
      <t>トドウフケン</t>
    </rPh>
    <rPh sb="10" eb="11">
      <t>メイ</t>
    </rPh>
    <phoneticPr fontId="1"/>
  </si>
  <si>
    <t>▽出身中学校が他都道府県の場合に限り、カッコ内に都道府県名を記入してください</t>
    <phoneticPr fontId="1"/>
  </si>
  <si>
    <t>10
()</t>
    <phoneticPr fontId="1"/>
  </si>
  <si>
    <t>11
()</t>
  </si>
  <si>
    <t>12
()</t>
  </si>
  <si>
    <t>13
()</t>
  </si>
  <si>
    <t>▽この書類のデータは大会運営等で使用するほか、報道各社に提供します</t>
    <rPh sb="14" eb="15">
      <t>トウ</t>
    </rPh>
    <rPh sb="28" eb="30">
      <t>テイキョウ</t>
    </rPh>
    <phoneticPr fontId="1"/>
  </si>
  <si>
    <t>14
()</t>
  </si>
  <si>
    <t>15
()</t>
  </si>
  <si>
    <t>16
()</t>
  </si>
  <si>
    <t>17
()</t>
  </si>
  <si>
    <t>18
()</t>
  </si>
  <si>
    <t>19
()</t>
  </si>
  <si>
    <t>20
()</t>
  </si>
  <si>
    <t>第＊＊回全国高校野球選手権群馬大会</t>
    <rPh sb="0" eb="1">
      <t>ダイ</t>
    </rPh>
    <rPh sb="3" eb="4">
      <t>カイ</t>
    </rPh>
    <rPh sb="4" eb="6">
      <t>ゼンコク</t>
    </rPh>
    <rPh sb="6" eb="8">
      <t>コウコウ</t>
    </rPh>
    <rPh sb="8" eb="10">
      <t>ヤキュウ</t>
    </rPh>
    <rPh sb="10" eb="13">
      <t>センシュケン</t>
    </rPh>
    <rPh sb="13" eb="15">
      <t>グンマ</t>
    </rPh>
    <rPh sb="15" eb="17">
      <t>タイカイ</t>
    </rPh>
    <phoneticPr fontId="1"/>
  </si>
  <si>
    <t>名称</t>
    <rPh sb="0" eb="2">
      <t>メイショウ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</si>
  <si>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</si>
  <si>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</si>
  <si>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</si>
  <si>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</si>
  <si>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〃</t>
  </si>
  <si>
    <t>左列</t>
    <rPh sb="0" eb="1">
      <t>ヒダリ</t>
    </rPh>
    <rPh sb="1" eb="2">
      <t>レツ</t>
    </rPh>
    <phoneticPr fontId="1"/>
  </si>
  <si>
    <t>右列</t>
    <rPh sb="0" eb="1">
      <t>ミギ</t>
    </rPh>
    <rPh sb="1" eb="2">
      <t>レツ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</si>
  <si>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</si>
  <si>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記録員</t>
    <rPh sb="0" eb="3">
      <t>キロクイン</t>
    </rPh>
    <phoneticPr fontId="1"/>
  </si>
  <si>
    <t>チームID</t>
  </si>
  <si>
    <t>チーム名</t>
  </si>
  <si>
    <t>チーム形態</t>
  </si>
  <si>
    <t>構成員ID</t>
  </si>
  <si>
    <t>登録年度</t>
  </si>
  <si>
    <t>構成員コード</t>
  </si>
  <si>
    <t>氏名</t>
  </si>
  <si>
    <t>氏名カナ</t>
  </si>
  <si>
    <t>氏名英字</t>
  </si>
  <si>
    <t>性別</t>
  </si>
  <si>
    <t>生年月日</t>
  </si>
  <si>
    <t>年齢</t>
  </si>
  <si>
    <t>野球手帳登録状況</t>
  </si>
  <si>
    <t>構成員種別1</t>
  </si>
  <si>
    <t>構成員種別2</t>
  </si>
  <si>
    <t>部員</t>
  </si>
  <si>
    <t>ポジション</t>
  </si>
  <si>
    <t>背番号</t>
  </si>
  <si>
    <t>投</t>
  </si>
  <si>
    <t>打</t>
  </si>
  <si>
    <t>身長</t>
  </si>
  <si>
    <t>体重</t>
  </si>
  <si>
    <t>居住都道府県</t>
  </si>
  <si>
    <t>勤務地</t>
  </si>
  <si>
    <t>在籍学校名</t>
  </si>
  <si>
    <t>学年</t>
  </si>
  <si>
    <t>在籍学校入学年月</t>
  </si>
  <si>
    <t>在籍学校学部</t>
  </si>
  <si>
    <t>出身校名</t>
  </si>
  <si>
    <t>過去所属チーム実績</t>
  </si>
  <si>
    <t>入部日</t>
  </si>
  <si>
    <t>保有資格</t>
  </si>
  <si>
    <t>システム登録年月日</t>
  </si>
  <si>
    <t>備考1</t>
  </si>
  <si>
    <t>備考2</t>
  </si>
  <si>
    <t>出　身　中　学　名　　卒　業　年　月</t>
    <rPh sb="0" eb="3">
      <t>シュッシン</t>
    </rPh>
    <rPh sb="4" eb="7">
      <t>チュウガク</t>
    </rPh>
    <rPh sb="8" eb="9">
      <t>メイ</t>
    </rPh>
    <rPh sb="11" eb="14">
      <t>ソツギョウ</t>
    </rPh>
    <rPh sb="15" eb="16">
      <t>トシ</t>
    </rPh>
    <rPh sb="17" eb="18">
      <t>ツキ</t>
    </rPh>
    <phoneticPr fontId="1"/>
  </si>
  <si>
    <t>中学卒業年月</t>
    <rPh sb="0" eb="2">
      <t>チュウガク</t>
    </rPh>
    <rPh sb="2" eb="4">
      <t>ソツギョウ</t>
    </rPh>
    <rPh sb="4" eb="5">
      <t>ネン</t>
    </rPh>
    <phoneticPr fontId="1"/>
  </si>
  <si>
    <t>あい</t>
    <phoneticPr fontId="1"/>
  </si>
  <si>
    <t>チーム種別（カテゴリー）</t>
  </si>
  <si>
    <t>役職名</t>
  </si>
  <si>
    <t>保険加入希望</t>
  </si>
  <si>
    <t>学年は手入力</t>
    <rPh sb="0" eb="2">
      <t>ガクネン</t>
    </rPh>
    <rPh sb="3" eb="6">
      <t>テニュウリョク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</si>
</sst>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&quot;・&quot;m&quot;・&quot;d"/>
    <numFmt numFmtId="177" formatCode="yy&quot;・&quot;m"/>
    <numFmt numFmtId="178" formatCode="[$-411]ggge&quot;年&quot;m&quot;月&quot;d&quot;日&quot;;@"/>
    <numFmt numFmtId="179" formatCode="yyyy/m"/>
  </numFmts>
  <fonts count="3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u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24"/>
      <name val="ＭＳ 明朝"/>
      <family val="1"/>
      <charset val="128"/>
    </font>
    <font>
      <sz val="16"/>
      <color indexed="9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5"/>
      <name val="ＭＳ 明朝"/>
      <family val="1"/>
      <charset val="128"/>
    </font>
    <font>
      <sz val="22"/>
      <name val="ＭＳ 明朝"/>
      <family val="1"/>
      <charset val="128"/>
    </font>
    <font>
      <sz val="11"/>
      <color indexed="10"/>
      <name val="ＭＳ 明朝"/>
      <family val="1"/>
      <charset val="128"/>
    </font>
    <font>
      <strike/>
      <sz val="16"/>
      <name val="ＭＳ 明朝"/>
      <family val="1"/>
      <charset val="128"/>
    </font>
    <font>
      <b/>
      <sz val="48"/>
      <color indexed="81"/>
      <name val="MS P ゴシック"/>
      <family val="3"/>
      <charset val="128"/>
    </font>
    <font>
      <strike/>
      <sz val="15"/>
      <name val="ＭＳ 明朝"/>
      <family val="1"/>
      <charset val="128"/>
    </font>
    <font>
      <sz val="8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0" borderId="19" xfId="0" applyFont="1" applyBorder="1" applyAlignment="1">
      <alignment horizontal="justify" vertical="center"/>
    </xf>
    <xf numFmtId="0" fontId="2" fillId="0" borderId="20" xfId="0" applyFont="1" applyBorder="1" applyAlignment="1">
      <alignment horizontal="justify" vertical="center"/>
    </xf>
    <xf numFmtId="0" fontId="2" fillId="0" borderId="21" xfId="0" applyFont="1" applyBorder="1" applyAlignment="1">
      <alignment horizontal="justify" vertical="center"/>
    </xf>
    <xf numFmtId="0" fontId="4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23" fillId="0" borderId="0" xfId="0" applyFont="1" applyAlignment="1">
      <alignment vertical="center" shrinkToFit="1"/>
    </xf>
    <xf numFmtId="0" fontId="23" fillId="0" borderId="25" xfId="0" applyFont="1" applyBorder="1" applyAlignment="1">
      <alignment vertical="center" shrinkToFit="1"/>
    </xf>
    <xf numFmtId="0" fontId="11" fillId="0" borderId="2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4" fillId="0" borderId="0" xfId="0" applyFont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6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4" fillId="3" borderId="29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/>
    <xf numFmtId="0" fontId="2" fillId="0" borderId="43" xfId="0" applyFont="1" applyBorder="1"/>
    <xf numFmtId="177" fontId="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3" xfId="0" applyFont="1" applyBorder="1"/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top" textRotation="255" shrinkToFit="1"/>
    </xf>
    <xf numFmtId="0" fontId="2" fillId="0" borderId="54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32" fillId="0" borderId="1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6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justifyLastLine="1"/>
    </xf>
    <xf numFmtId="0" fontId="16" fillId="0" borderId="0" xfId="0" applyFont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textRotation="255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5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 textRotation="255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2" fillId="0" borderId="1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2" fillId="0" borderId="85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6" borderId="19" xfId="0" applyFont="1" applyFill="1" applyBorder="1" applyAlignment="1">
      <alignment horizontal="left" vertical="center"/>
    </xf>
    <xf numFmtId="0" fontId="2" fillId="6" borderId="21" xfId="0" applyFont="1" applyFill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8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5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179" fontId="2" fillId="0" borderId="3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" fillId="3" borderId="16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7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justifyLastLine="1"/>
    </xf>
    <xf numFmtId="0" fontId="16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24" fillId="2" borderId="0" xfId="0" applyFont="1" applyFill="1" applyAlignment="1">
      <alignment horizontal="center" vertical="center"/>
    </xf>
    <xf numFmtId="177" fontId="17" fillId="0" borderId="34" xfId="0" applyNumberFormat="1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177" fontId="17" fillId="0" borderId="36" xfId="0" applyNumberFormat="1" applyFont="1" applyBorder="1" applyAlignment="1">
      <alignment horizontal="center" vertical="center"/>
    </xf>
    <xf numFmtId="177" fontId="17" fillId="0" borderId="37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176" fontId="17" fillId="0" borderId="37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47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1" fillId="0" borderId="29" xfId="0" applyFont="1" applyBorder="1" applyAlignment="1">
      <alignment horizontal="distributed" vertical="center"/>
    </xf>
    <xf numFmtId="0" fontId="21" fillId="0" borderId="48" xfId="0" applyFont="1" applyBorder="1" applyAlignment="1">
      <alignment horizontal="distributed" vertical="center"/>
    </xf>
    <xf numFmtId="0" fontId="21" fillId="0" borderId="49" xfId="0" applyFont="1" applyBorder="1" applyAlignment="1">
      <alignment horizontal="distributed" vertical="center"/>
    </xf>
    <xf numFmtId="0" fontId="21" fillId="0" borderId="50" xfId="0" applyFont="1" applyBorder="1" applyAlignment="1">
      <alignment horizontal="distributed" vertical="center"/>
    </xf>
    <xf numFmtId="0" fontId="21" fillId="0" borderId="25" xfId="0" applyFont="1" applyBorder="1" applyAlignment="1">
      <alignment horizontal="distributed" vertical="center"/>
    </xf>
    <xf numFmtId="0" fontId="21" fillId="0" borderId="47" xfId="0" applyFont="1" applyBorder="1" applyAlignment="1">
      <alignment horizontal="distributed" vertical="center"/>
    </xf>
    <xf numFmtId="0" fontId="2" fillId="0" borderId="51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177" fontId="17" fillId="0" borderId="74" xfId="0" applyNumberFormat="1" applyFont="1" applyBorder="1" applyAlignment="1">
      <alignment horizontal="center" vertical="center"/>
    </xf>
    <xf numFmtId="177" fontId="17" fillId="0" borderId="3" xfId="0" applyNumberFormat="1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  <xf numFmtId="177" fontId="17" fillId="0" borderId="50" xfId="0" applyNumberFormat="1" applyFont="1" applyBorder="1" applyAlignment="1">
      <alignment horizontal="center" vertical="center"/>
    </xf>
    <xf numFmtId="177" fontId="17" fillId="0" borderId="25" xfId="0" applyNumberFormat="1" applyFont="1" applyBorder="1" applyAlignment="1">
      <alignment horizontal="center" vertical="center"/>
    </xf>
    <xf numFmtId="177" fontId="17" fillId="0" borderId="4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7" fillId="0" borderId="46" xfId="0" applyNumberFormat="1" applyFont="1" applyBorder="1" applyAlignment="1">
      <alignment horizontal="center" vertical="center"/>
    </xf>
    <xf numFmtId="176" fontId="17" fillId="0" borderId="25" xfId="0" applyNumberFormat="1" applyFont="1" applyBorder="1" applyAlignment="1">
      <alignment horizontal="center" vertical="center"/>
    </xf>
    <xf numFmtId="176" fontId="17" fillId="0" borderId="47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177" fontId="17" fillId="0" borderId="18" xfId="0" applyNumberFormat="1" applyFont="1" applyBorder="1" applyAlignment="1">
      <alignment horizontal="center" vertical="center"/>
    </xf>
    <xf numFmtId="177" fontId="17" fillId="0" borderId="6" xfId="0" applyNumberFormat="1" applyFont="1" applyBorder="1" applyAlignment="1">
      <alignment horizontal="center" vertical="center"/>
    </xf>
    <xf numFmtId="177" fontId="17" fillId="0" borderId="5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2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1" xfId="0" applyFont="1" applyBorder="1" applyAlignment="1">
      <alignment horizontal="distributed" vertical="center"/>
    </xf>
    <xf numFmtId="0" fontId="9" fillId="0" borderId="48" xfId="0" applyFont="1" applyBorder="1" applyAlignment="1">
      <alignment horizontal="distributed" vertical="center"/>
    </xf>
    <xf numFmtId="0" fontId="9" fillId="0" borderId="49" xfId="0" applyFont="1" applyBorder="1" applyAlignment="1">
      <alignment horizontal="distributed" vertical="center"/>
    </xf>
    <xf numFmtId="0" fontId="2" fillId="0" borderId="48" xfId="0" applyFont="1" applyBorder="1"/>
    <xf numFmtId="0" fontId="2" fillId="0" borderId="5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53" xfId="0" applyFont="1" applyBorder="1"/>
    <xf numFmtId="0" fontId="9" fillId="0" borderId="51" xfId="0" applyFont="1" applyBorder="1" applyAlignment="1">
      <alignment horizontal="distributed" vertical="center" justifyLastLine="1"/>
    </xf>
    <xf numFmtId="0" fontId="9" fillId="0" borderId="48" xfId="0" applyFont="1" applyBorder="1" applyAlignment="1">
      <alignment horizontal="distributed" vertical="center" justifyLastLine="1"/>
    </xf>
    <xf numFmtId="0" fontId="9" fillId="0" borderId="49" xfId="0" applyFont="1" applyBorder="1" applyAlignment="1">
      <alignment horizontal="distributed" vertical="center" justifyLastLine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8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top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top" textRotation="255" shrinkToFit="1"/>
    </xf>
    <xf numFmtId="0" fontId="21" fillId="0" borderId="78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7" fontId="11" fillId="0" borderId="9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1" fillId="0" borderId="5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textRotation="255"/>
    </xf>
    <xf numFmtId="177" fontId="11" fillId="0" borderId="4" xfId="0" applyNumberFormat="1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textRotation="255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34" fillId="4" borderId="44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7" fillId="0" borderId="7" xfId="0" applyNumberFormat="1" applyFont="1" applyBorder="1" applyAlignment="1">
      <alignment horizontal="center" vertical="center"/>
    </xf>
    <xf numFmtId="177" fontId="17" fillId="0" borderId="3" xfId="0" applyNumberFormat="1" applyFont="1" applyBorder="1"/>
    <xf numFmtId="177" fontId="17" fillId="0" borderId="2" xfId="0" applyNumberFormat="1" applyFont="1" applyBorder="1"/>
    <xf numFmtId="177" fontId="17" fillId="0" borderId="4" xfId="0" applyNumberFormat="1" applyFont="1" applyBorder="1"/>
    <xf numFmtId="177" fontId="17" fillId="0" borderId="6" xfId="0" applyNumberFormat="1" applyFont="1" applyBorder="1"/>
    <xf numFmtId="177" fontId="17" fillId="0" borderId="5" xfId="0" applyNumberFormat="1" applyFont="1" applyBorder="1"/>
    <xf numFmtId="0" fontId="2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justifyLastLine="1"/>
    </xf>
    <xf numFmtId="0" fontId="17" fillId="0" borderId="1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59" xfId="0" applyFont="1" applyBorder="1" applyAlignment="1">
      <alignment horizontal="distributed" vertical="center" justifyLastLine="1"/>
    </xf>
    <xf numFmtId="176" fontId="11" fillId="0" borderId="53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/>
    </xf>
    <xf numFmtId="0" fontId="6" fillId="0" borderId="49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17" fillId="0" borderId="51" xfId="0" applyFont="1" applyBorder="1" applyAlignment="1">
      <alignment horizontal="distributed" vertical="center"/>
    </xf>
    <xf numFmtId="0" fontId="17" fillId="0" borderId="48" xfId="0" applyFont="1" applyBorder="1" applyAlignment="1">
      <alignment horizontal="distributed" vertical="center"/>
    </xf>
    <xf numFmtId="0" fontId="17" fillId="0" borderId="52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0" fontId="17" fillId="0" borderId="53" xfId="0" applyFont="1" applyBorder="1" applyAlignment="1">
      <alignment horizontal="distributed" vertical="center"/>
    </xf>
    <xf numFmtId="0" fontId="6" fillId="0" borderId="55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21" fillId="0" borderId="55" xfId="0" applyFont="1" applyBorder="1" applyAlignment="1">
      <alignment horizontal="distributed" vertical="center" justifyLastLine="1"/>
    </xf>
    <xf numFmtId="0" fontId="21" fillId="0" borderId="11" xfId="0" applyFont="1" applyBorder="1" applyAlignment="1">
      <alignment horizontal="distributed" vertical="center" justifyLastLine="1"/>
    </xf>
    <xf numFmtId="0" fontId="21" fillId="0" borderId="57" xfId="0" applyFont="1" applyBorder="1" applyAlignment="1">
      <alignment horizontal="distributed" vertical="center" justifyLastLine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5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2" fillId="0" borderId="5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9" fillId="0" borderId="5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distributed" vertical="center" justifyLastLine="1"/>
    </xf>
    <xf numFmtId="0" fontId="21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17" fillId="0" borderId="7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0" fontId="17" fillId="0" borderId="2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 justifyLastLine="1"/>
    </xf>
    <xf numFmtId="0" fontId="17" fillId="0" borderId="6" xfId="0" applyFont="1" applyBorder="1" applyAlignment="1">
      <alignment horizontal="distributed" vertical="center" justifyLastLine="1"/>
    </xf>
    <xf numFmtId="0" fontId="17" fillId="0" borderId="5" xfId="0" applyFont="1" applyBorder="1" applyAlignment="1">
      <alignment horizontal="distributed" vertical="center" justifyLastLine="1"/>
    </xf>
    <xf numFmtId="0" fontId="6" fillId="0" borderId="56" xfId="0" applyFont="1" applyBorder="1" applyAlignment="1">
      <alignment vertical="top" textRotation="255"/>
    </xf>
    <xf numFmtId="0" fontId="6" fillId="0" borderId="0" xfId="0" applyFont="1" applyAlignment="1">
      <alignment vertical="top" textRotation="255"/>
    </xf>
    <xf numFmtId="176" fontId="11" fillId="0" borderId="46" xfId="0" applyNumberFormat="1" applyFont="1" applyBorder="1" applyAlignment="1">
      <alignment horizontal="center" vertical="center"/>
    </xf>
    <xf numFmtId="176" fontId="11" fillId="0" borderId="25" xfId="0" applyNumberFormat="1" applyFont="1" applyBorder="1" applyAlignment="1">
      <alignment horizontal="center" vertical="center"/>
    </xf>
    <xf numFmtId="176" fontId="11" fillId="0" borderId="4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6" fillId="0" borderId="37" xfId="0" applyFont="1" applyBorder="1" applyAlignment="1">
      <alignment horizontal="center" vertical="center" justifyLastLine="1"/>
    </xf>
    <xf numFmtId="0" fontId="17" fillId="0" borderId="37" xfId="0" applyFont="1" applyBorder="1" applyAlignment="1">
      <alignment horizontal="distributed" vertical="center" justifyLastLine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77" fontId="17" fillId="0" borderId="46" xfId="0" applyNumberFormat="1" applyFont="1" applyBorder="1"/>
    <xf numFmtId="177" fontId="17" fillId="0" borderId="25" xfId="0" applyNumberFormat="1" applyFont="1" applyBorder="1"/>
    <xf numFmtId="177" fontId="17" fillId="0" borderId="47" xfId="0" applyNumberFormat="1" applyFont="1" applyBorder="1"/>
    <xf numFmtId="0" fontId="21" fillId="0" borderId="37" xfId="0" applyFont="1" applyBorder="1" applyAlignment="1">
      <alignment horizontal="center" vertical="center"/>
    </xf>
    <xf numFmtId="0" fontId="19" fillId="0" borderId="6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11" fillId="0" borderId="51" xfId="0" applyFont="1" applyBorder="1" applyAlignment="1">
      <alignment horizontal="distributed" vertical="center" justifyLastLine="1"/>
    </xf>
    <xf numFmtId="0" fontId="11" fillId="0" borderId="48" xfId="0" applyFont="1" applyBorder="1" applyAlignment="1">
      <alignment horizontal="distributed" vertical="center" justifyLastLine="1"/>
    </xf>
    <xf numFmtId="0" fontId="11" fillId="0" borderId="49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 justifyLastLine="1"/>
    </xf>
    <xf numFmtId="0" fontId="17" fillId="0" borderId="51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2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7" fillId="0" borderId="53" xfId="0" applyFont="1" applyBorder="1" applyAlignment="1">
      <alignment horizontal="left" vertical="center" shrinkToFit="1"/>
    </xf>
    <xf numFmtId="0" fontId="11" fillId="0" borderId="55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distributed" vertical="center"/>
    </xf>
    <xf numFmtId="0" fontId="4" fillId="0" borderId="34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11" fillId="0" borderId="57" xfId="0" applyFont="1" applyBorder="1" applyAlignment="1">
      <alignment horizontal="distributed" vertical="center"/>
    </xf>
    <xf numFmtId="0" fontId="2" fillId="0" borderId="35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176" fontId="23" fillId="0" borderId="55" xfId="0" applyNumberFormat="1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center" vertical="center" wrapText="1"/>
    </xf>
    <xf numFmtId="176" fontId="23" fillId="0" borderId="12" xfId="0" applyNumberFormat="1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6" fillId="0" borderId="6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176" fontId="23" fillId="0" borderId="66" xfId="0" applyNumberFormat="1" applyFont="1" applyBorder="1" applyAlignment="1">
      <alignment horizontal="center" vertical="center" wrapText="1"/>
    </xf>
    <xf numFmtId="176" fontId="23" fillId="0" borderId="67" xfId="0" applyNumberFormat="1" applyFont="1" applyBorder="1" applyAlignment="1">
      <alignment horizontal="center" vertical="center" wrapText="1"/>
    </xf>
    <xf numFmtId="176" fontId="23" fillId="0" borderId="68" xfId="0" applyNumberFormat="1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5" borderId="44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distributed" vertical="center" shrinkToFit="1"/>
    </xf>
    <xf numFmtId="0" fontId="23" fillId="0" borderId="25" xfId="0" applyFont="1" applyBorder="1" applyAlignment="1">
      <alignment horizontal="distributed" vertical="center" shrinkToFit="1"/>
    </xf>
    <xf numFmtId="0" fontId="23" fillId="0" borderId="0" xfId="0" applyFont="1" applyAlignment="1">
      <alignment horizontal="distributed"/>
    </xf>
    <xf numFmtId="0" fontId="11" fillId="0" borderId="0" xfId="0" quotePrefix="1" applyFont="1" applyAlignment="1">
      <alignment horizontal="center" vertical="center"/>
    </xf>
    <xf numFmtId="176" fontId="2" fillId="0" borderId="55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left" vertical="center" wrapText="1"/>
    </xf>
    <xf numFmtId="176" fontId="2" fillId="0" borderId="12" xfId="0" applyNumberFormat="1" applyFont="1" applyBorder="1" applyAlignment="1">
      <alignment horizontal="left" vertical="center" wrapText="1"/>
    </xf>
    <xf numFmtId="0" fontId="11" fillId="0" borderId="72" xfId="0" applyFont="1" applyBorder="1" applyAlignment="1">
      <alignment horizontal="center" vertical="center"/>
    </xf>
    <xf numFmtId="176" fontId="2" fillId="0" borderId="66" xfId="0" applyNumberFormat="1" applyFont="1" applyBorder="1" applyAlignment="1">
      <alignment horizontal="left" vertical="center" wrapText="1"/>
    </xf>
    <xf numFmtId="176" fontId="2" fillId="0" borderId="67" xfId="0" applyNumberFormat="1" applyFont="1" applyBorder="1" applyAlignment="1">
      <alignment horizontal="left" vertical="center" wrapText="1"/>
    </xf>
    <xf numFmtId="176" fontId="2" fillId="0" borderId="68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53" xfId="0" applyNumberFormat="1" applyFont="1" applyBorder="1" applyAlignment="1">
      <alignment horizontal="center" vertical="center"/>
    </xf>
    <xf numFmtId="177" fontId="6" fillId="0" borderId="74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176" fontId="2" fillId="0" borderId="46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45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top"/>
    </xf>
    <xf numFmtId="176" fontId="6" fillId="0" borderId="7" xfId="0" applyNumberFormat="1" applyFont="1" applyBorder="1" applyAlignment="1">
      <alignment horizontal="left" vertical="center"/>
    </xf>
    <xf numFmtId="176" fontId="6" fillId="0" borderId="3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left" vertical="center"/>
    </xf>
    <xf numFmtId="0" fontId="6" fillId="0" borderId="51" xfId="0" applyFont="1" applyBorder="1" applyAlignment="1">
      <alignment horizontal="distributed" vertical="center" justifyLastLine="1"/>
    </xf>
    <xf numFmtId="0" fontId="6" fillId="0" borderId="48" xfId="0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53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left" vertical="center"/>
    </xf>
    <xf numFmtId="178" fontId="6" fillId="0" borderId="0" xfId="0" applyNumberFormat="1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177" fontId="6" fillId="0" borderId="50" xfId="0" applyNumberFormat="1" applyFont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177" fontId="6" fillId="0" borderId="47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27" fillId="0" borderId="0" xfId="0" applyFont="1" applyAlignment="1">
      <alignment horizontal="left" wrapText="1"/>
    </xf>
    <xf numFmtId="0" fontId="2" fillId="0" borderId="1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302895</xdr:colOff>
      <xdr:row>3</xdr:row>
      <xdr:rowOff>173355</xdr:rowOff>
    </xdr:from>
    <xdr:to>
      <xdr:col>13</xdr:col>
      <xdr:colOff>342900</xdr:colOff>
      <xdr:row>5</xdr:row>
      <xdr:rowOff>28574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8067675" y="699135"/>
          <a:ext cx="2226945" cy="198119"/>
        </a:xfrm>
        <a:prstGeom prst="wedgeRoundRectCallout">
          <a:avLst>
            <a:gd name="adj1" fmla="val 21291"/>
            <a:gd name="adj2" fmla="val 203157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他県出身者のみ手入力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74</xdr:row>
      <xdr:rowOff>9525</xdr:rowOff>
    </xdr:from>
    <xdr:to>
      <xdr:col>42</xdr:col>
      <xdr:colOff>114300</xdr:colOff>
      <xdr:row>74</xdr:row>
      <xdr:rowOff>9525</xdr:rowOff>
    </xdr:to>
    <xdr:sp macro="" textlink="">
      <xdr:nvSpPr>
        <xdr:cNvPr id="20132" name="Line 2">
          <a:extLst>
            <a:ext uri="{FF2B5EF4-FFF2-40B4-BE49-F238E27FC236}">
              <a16:creationId xmlns:a16="http://schemas.microsoft.com/office/drawing/2014/main" id="{00000000-0008-0000-0100-0000A44E0000}"/>
            </a:ext>
          </a:extLst>
        </xdr:cNvPr>
        <xdr:cNvSpPr>
          <a:spLocks noChangeShapeType="1"/>
        </xdr:cNvSpPr>
      </xdr:nvSpPr>
      <xdr:spPr bwMode="auto">
        <a:xfrm>
          <a:off x="2476500" y="14649450"/>
          <a:ext cx="50768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220</xdr:row>
      <xdr:rowOff>9525</xdr:rowOff>
    </xdr:from>
    <xdr:to>
      <xdr:col>0</xdr:col>
      <xdr:colOff>0</xdr:colOff>
      <xdr:row>220</xdr:row>
      <xdr:rowOff>9525</xdr:rowOff>
    </xdr:to>
    <xdr:sp macro="" textlink="">
      <xdr:nvSpPr>
        <xdr:cNvPr id="20134" name="Line 4">
          <a:extLst>
            <a:ext uri="{FF2B5EF4-FFF2-40B4-BE49-F238E27FC236}">
              <a16:creationId xmlns:a16="http://schemas.microsoft.com/office/drawing/2014/main" id="{00000000-0008-0000-0100-0000A64E0000}"/>
            </a:ext>
          </a:extLst>
        </xdr:cNvPr>
        <xdr:cNvSpPr>
          <a:spLocks noChangeShapeType="1"/>
        </xdr:cNvSpPr>
      </xdr:nvSpPr>
      <xdr:spPr bwMode="auto">
        <a:xfrm>
          <a:off x="0" y="431482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</xdr:row>
      <xdr:rowOff>9525</xdr:rowOff>
    </xdr:from>
    <xdr:to>
      <xdr:col>42</xdr:col>
      <xdr:colOff>114300</xdr:colOff>
      <xdr:row>2</xdr:row>
      <xdr:rowOff>9525</xdr:rowOff>
    </xdr:to>
    <xdr:sp macro="" textlink="">
      <xdr:nvSpPr>
        <xdr:cNvPr id="20135" name="Line 5">
          <a:extLst>
            <a:ext uri="{FF2B5EF4-FFF2-40B4-BE49-F238E27FC236}">
              <a16:creationId xmlns:a16="http://schemas.microsoft.com/office/drawing/2014/main" id="{00000000-0008-0000-0100-0000A74E0000}"/>
            </a:ext>
          </a:extLst>
        </xdr:cNvPr>
        <xdr:cNvSpPr>
          <a:spLocks noChangeShapeType="1"/>
        </xdr:cNvSpPr>
      </xdr:nvSpPr>
      <xdr:spPr bwMode="auto">
        <a:xfrm>
          <a:off x="2476500" y="504825"/>
          <a:ext cx="50768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74</xdr:row>
      <xdr:rowOff>9525</xdr:rowOff>
    </xdr:from>
    <xdr:to>
      <xdr:col>42</xdr:col>
      <xdr:colOff>114300</xdr:colOff>
      <xdr:row>74</xdr:row>
      <xdr:rowOff>9525</xdr:rowOff>
    </xdr:to>
    <xdr:sp macro="" textlink="">
      <xdr:nvSpPr>
        <xdr:cNvPr id="20137" name="Line 5">
          <a:extLst>
            <a:ext uri="{FF2B5EF4-FFF2-40B4-BE49-F238E27FC236}">
              <a16:creationId xmlns:a16="http://schemas.microsoft.com/office/drawing/2014/main" id="{00000000-0008-0000-0100-0000A94E0000}"/>
            </a:ext>
          </a:extLst>
        </xdr:cNvPr>
        <xdr:cNvSpPr>
          <a:spLocks noChangeShapeType="1"/>
        </xdr:cNvSpPr>
      </xdr:nvSpPr>
      <xdr:spPr bwMode="auto">
        <a:xfrm>
          <a:off x="2476500" y="14649450"/>
          <a:ext cx="50768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75</xdr:row>
      <xdr:rowOff>9525</xdr:rowOff>
    </xdr:from>
    <xdr:to>
      <xdr:col>42</xdr:col>
      <xdr:colOff>114300</xdr:colOff>
      <xdr:row>75</xdr:row>
      <xdr:rowOff>9525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5F6C661-EDBB-426B-B4A1-2E0933D16F32}"/>
            </a:ext>
          </a:extLst>
        </xdr:cNvPr>
        <xdr:cNvSpPr>
          <a:spLocks noChangeShapeType="1"/>
        </xdr:cNvSpPr>
      </xdr:nvSpPr>
      <xdr:spPr bwMode="auto">
        <a:xfrm>
          <a:off x="2549525" y="517525"/>
          <a:ext cx="52609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147</xdr:row>
      <xdr:rowOff>9525</xdr:rowOff>
    </xdr:from>
    <xdr:to>
      <xdr:col>42</xdr:col>
      <xdr:colOff>114300</xdr:colOff>
      <xdr:row>147</xdr:row>
      <xdr:rowOff>9525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DABAAB74-2821-4261-9A0D-52B26324B658}"/>
            </a:ext>
          </a:extLst>
        </xdr:cNvPr>
        <xdr:cNvSpPr>
          <a:spLocks noChangeShapeType="1"/>
        </xdr:cNvSpPr>
      </xdr:nvSpPr>
      <xdr:spPr bwMode="auto">
        <a:xfrm>
          <a:off x="2549525" y="14525625"/>
          <a:ext cx="52609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147</xdr:row>
      <xdr:rowOff>9525</xdr:rowOff>
    </xdr:from>
    <xdr:to>
      <xdr:col>42</xdr:col>
      <xdr:colOff>114300</xdr:colOff>
      <xdr:row>147</xdr:row>
      <xdr:rowOff>9525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EBD72391-214C-4A5A-92DF-BE91A8D8EA45}"/>
            </a:ext>
          </a:extLst>
        </xdr:cNvPr>
        <xdr:cNvSpPr>
          <a:spLocks noChangeShapeType="1"/>
        </xdr:cNvSpPr>
      </xdr:nvSpPr>
      <xdr:spPr bwMode="auto">
        <a:xfrm>
          <a:off x="2549525" y="14525625"/>
          <a:ext cx="52609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148</xdr:row>
      <xdr:rowOff>9525</xdr:rowOff>
    </xdr:from>
    <xdr:to>
      <xdr:col>42</xdr:col>
      <xdr:colOff>114300</xdr:colOff>
      <xdr:row>148</xdr:row>
      <xdr:rowOff>9525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2DC9429D-7CCF-4D8A-AB3C-FFED0D8118C3}"/>
            </a:ext>
          </a:extLst>
        </xdr:cNvPr>
        <xdr:cNvSpPr>
          <a:spLocks noChangeShapeType="1"/>
        </xdr:cNvSpPr>
      </xdr:nvSpPr>
      <xdr:spPr bwMode="auto">
        <a:xfrm>
          <a:off x="2549525" y="14855825"/>
          <a:ext cx="52609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0</xdr:colOff>
      <xdr:row>74</xdr:row>
      <xdr:rowOff>28575</xdr:rowOff>
    </xdr:from>
    <xdr:to>
      <xdr:col>95</xdr:col>
      <xdr:colOff>0</xdr:colOff>
      <xdr:row>76</xdr:row>
      <xdr:rowOff>76200</xdr:rowOff>
    </xdr:to>
    <xdr:sp macro="" textlink="">
      <xdr:nvSpPr>
        <xdr:cNvPr id="18800" name="Rectangle 5">
          <a:extLst>
            <a:ext uri="{FF2B5EF4-FFF2-40B4-BE49-F238E27FC236}">
              <a16:creationId xmlns:a16="http://schemas.microsoft.com/office/drawing/2014/main" id="{00000000-0008-0000-0200-000070490000}"/>
            </a:ext>
          </a:extLst>
        </xdr:cNvPr>
        <xdr:cNvSpPr>
          <a:spLocks noChangeArrowheads="1"/>
        </xdr:cNvSpPr>
      </xdr:nvSpPr>
      <xdr:spPr bwMode="auto">
        <a:xfrm>
          <a:off x="9077325" y="10858500"/>
          <a:ext cx="342900" cy="314325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91</xdr:col>
      <xdr:colOff>0</xdr:colOff>
      <xdr:row>82</xdr:row>
      <xdr:rowOff>28575</xdr:rowOff>
    </xdr:from>
    <xdr:to>
      <xdr:col>95</xdr:col>
      <xdr:colOff>0</xdr:colOff>
      <xdr:row>84</xdr:row>
      <xdr:rowOff>76200</xdr:rowOff>
    </xdr:to>
    <xdr:sp macro="" textlink="">
      <xdr:nvSpPr>
        <xdr:cNvPr id="18801" name="Rectangle 6">
          <a:extLst>
            <a:ext uri="{FF2B5EF4-FFF2-40B4-BE49-F238E27FC236}">
              <a16:creationId xmlns:a16="http://schemas.microsoft.com/office/drawing/2014/main" id="{00000000-0008-0000-0200-000071490000}"/>
            </a:ext>
          </a:extLst>
        </xdr:cNvPr>
        <xdr:cNvSpPr>
          <a:spLocks noChangeArrowheads="1"/>
        </xdr:cNvSpPr>
      </xdr:nvSpPr>
      <xdr:spPr bwMode="auto">
        <a:xfrm>
          <a:off x="9077325" y="12401550"/>
          <a:ext cx="342900" cy="295275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45720</xdr:colOff>
      <xdr:row>5</xdr:row>
      <xdr:rowOff>60960</xdr:rowOff>
    </xdr:from>
    <xdr:to>
      <xdr:col>7</xdr:col>
      <xdr:colOff>40105</xdr:colOff>
      <xdr:row>6</xdr:row>
      <xdr:rowOff>285750</xdr:rowOff>
    </xdr:to>
    <xdr:sp macro="" textlink="" fLocksText="0">
      <xdr:nvSpPr>
        <xdr:cNvPr id="9" name="Oval 4">
          <a:extLst>
            <a:ext uri="{FF2B5EF4-FFF2-40B4-BE49-F238E27FC236}">
              <a16:creationId xmlns:a16="http://schemas.microsoft.com/office/drawing/2014/main" id="{D7C6ADFC-F048-4D8F-825E-DEE9322BDA56}"/>
            </a:ext>
          </a:extLst>
        </xdr:cNvPr>
        <xdr:cNvSpPr>
          <a:spLocks noChangeArrowheads="1"/>
        </xdr:cNvSpPr>
      </xdr:nvSpPr>
      <xdr:spPr bwMode="auto">
        <a:xfrm>
          <a:off x="302895" y="918210"/>
          <a:ext cx="375385" cy="37719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0</xdr:rowOff>
    </xdr:from>
    <xdr:to>
      <xdr:col>25</xdr:col>
      <xdr:colOff>76200</xdr:colOff>
      <xdr:row>4</xdr:row>
      <xdr:rowOff>0</xdr:rowOff>
    </xdr:to>
    <xdr:sp macro="" textlink="">
      <xdr:nvSpPr>
        <xdr:cNvPr id="8972" name="AutoShape 1">
          <a:extLst>
            <a:ext uri="{FF2B5EF4-FFF2-40B4-BE49-F238E27FC236}">
              <a16:creationId xmlns:a16="http://schemas.microsoft.com/office/drawing/2014/main" id="{00000000-0008-0000-0300-00000C230000}"/>
            </a:ext>
          </a:extLst>
        </xdr:cNvPr>
        <xdr:cNvSpPr>
          <a:spLocks/>
        </xdr:cNvSpPr>
      </xdr:nvSpPr>
      <xdr:spPr bwMode="auto">
        <a:xfrm>
          <a:off x="4219575" y="79057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28575</xdr:colOff>
      <xdr:row>1</xdr:row>
      <xdr:rowOff>219075</xdr:rowOff>
    </xdr:from>
    <xdr:to>
      <xdr:col>25</xdr:col>
      <xdr:colOff>9525</xdr:colOff>
      <xdr:row>3</xdr:row>
      <xdr:rowOff>9525</xdr:rowOff>
    </xdr:to>
    <xdr:sp macro="" textlink="">
      <xdr:nvSpPr>
        <xdr:cNvPr id="8973" name="Oval 4">
          <a:extLst>
            <a:ext uri="{FF2B5EF4-FFF2-40B4-BE49-F238E27FC236}">
              <a16:creationId xmlns:a16="http://schemas.microsoft.com/office/drawing/2014/main" id="{00000000-0008-0000-0300-00000D230000}"/>
            </a:ext>
          </a:extLst>
        </xdr:cNvPr>
        <xdr:cNvSpPr>
          <a:spLocks noChangeArrowheads="1"/>
        </xdr:cNvSpPr>
      </xdr:nvSpPr>
      <xdr:spPr bwMode="auto">
        <a:xfrm>
          <a:off x="3962400" y="7620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11</xdr:row>
      <xdr:rowOff>76200</xdr:rowOff>
    </xdr:from>
    <xdr:to>
      <xdr:col>3</xdr:col>
      <xdr:colOff>114300</xdr:colOff>
      <xdr:row>12</xdr:row>
      <xdr:rowOff>180975</xdr:rowOff>
    </xdr:to>
    <xdr:sp macro="" textlink="">
      <xdr:nvSpPr>
        <xdr:cNvPr id="8974" name="円/楕円 3">
          <a:extLst>
            <a:ext uri="{FF2B5EF4-FFF2-40B4-BE49-F238E27FC236}">
              <a16:creationId xmlns:a16="http://schemas.microsoft.com/office/drawing/2014/main" id="{00000000-0008-0000-0300-00000E230000}"/>
            </a:ext>
          </a:extLst>
        </xdr:cNvPr>
        <xdr:cNvSpPr>
          <a:spLocks noChangeArrowheads="1"/>
        </xdr:cNvSpPr>
      </xdr:nvSpPr>
      <xdr:spPr bwMode="auto">
        <a:xfrm>
          <a:off x="771525" y="3771900"/>
          <a:ext cx="371475" cy="3714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11</xdr:row>
      <xdr:rowOff>152400</xdr:rowOff>
    </xdr:from>
    <xdr:to>
      <xdr:col>3</xdr:col>
      <xdr:colOff>38100</xdr:colOff>
      <xdr:row>12</xdr:row>
      <xdr:rowOff>104775</xdr:rowOff>
    </xdr:to>
    <xdr:sp macro="" textlink="">
      <xdr:nvSpPr>
        <xdr:cNvPr id="8975" name="円/楕円 4">
          <a:extLst>
            <a:ext uri="{FF2B5EF4-FFF2-40B4-BE49-F238E27FC236}">
              <a16:creationId xmlns:a16="http://schemas.microsoft.com/office/drawing/2014/main" id="{00000000-0008-0000-0300-00000F230000}"/>
            </a:ext>
          </a:extLst>
        </xdr:cNvPr>
        <xdr:cNvSpPr>
          <a:spLocks noChangeArrowheads="1"/>
        </xdr:cNvSpPr>
      </xdr:nvSpPr>
      <xdr:spPr bwMode="auto">
        <a:xfrm>
          <a:off x="847725" y="3848100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0</xdr:rowOff>
    </xdr:from>
    <xdr:to>
      <xdr:col>25</xdr:col>
      <xdr:colOff>76200</xdr:colOff>
      <xdr:row>4</xdr:row>
      <xdr:rowOff>0</xdr:rowOff>
    </xdr:to>
    <xdr:sp macro="" textlink="">
      <xdr:nvSpPr>
        <xdr:cNvPr id="6775" name="AutoShape 1">
          <a:extLst>
            <a:ext uri="{FF2B5EF4-FFF2-40B4-BE49-F238E27FC236}">
              <a16:creationId xmlns:a16="http://schemas.microsoft.com/office/drawing/2014/main" id="{00000000-0008-0000-0400-0000771A0000}"/>
            </a:ext>
          </a:extLst>
        </xdr:cNvPr>
        <xdr:cNvSpPr>
          <a:spLocks/>
        </xdr:cNvSpPr>
      </xdr:nvSpPr>
      <xdr:spPr bwMode="auto">
        <a:xfrm>
          <a:off x="4219575" y="79057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28575</xdr:colOff>
      <xdr:row>2</xdr:row>
      <xdr:rowOff>190500</xdr:rowOff>
    </xdr:from>
    <xdr:to>
      <xdr:col>25</xdr:col>
      <xdr:colOff>0</xdr:colOff>
      <xdr:row>4</xdr:row>
      <xdr:rowOff>38100</xdr:rowOff>
    </xdr:to>
    <xdr:sp macro="" textlink="">
      <xdr:nvSpPr>
        <xdr:cNvPr id="6776" name="Oval 6">
          <a:extLst>
            <a:ext uri="{FF2B5EF4-FFF2-40B4-BE49-F238E27FC236}">
              <a16:creationId xmlns:a16="http://schemas.microsoft.com/office/drawing/2014/main" id="{00000000-0008-0000-0400-0000781A0000}"/>
            </a:ext>
          </a:extLst>
        </xdr:cNvPr>
        <xdr:cNvSpPr>
          <a:spLocks noChangeArrowheads="1"/>
        </xdr:cNvSpPr>
      </xdr:nvSpPr>
      <xdr:spPr bwMode="auto">
        <a:xfrm>
          <a:off x="3962400" y="981075"/>
          <a:ext cx="257175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76200</xdr:colOff>
      <xdr:row>4</xdr:row>
      <xdr:rowOff>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A3CA93E0-DE72-4574-A3AD-6CD88B682D3E}"/>
            </a:ext>
          </a:extLst>
        </xdr:cNvPr>
        <xdr:cNvSpPr>
          <a:spLocks/>
        </xdr:cNvSpPr>
      </xdr:nvSpPr>
      <xdr:spPr bwMode="auto">
        <a:xfrm>
          <a:off x="4219575" y="79057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11</xdr:row>
      <xdr:rowOff>76200</xdr:rowOff>
    </xdr:from>
    <xdr:to>
      <xdr:col>3</xdr:col>
      <xdr:colOff>114300</xdr:colOff>
      <xdr:row>12</xdr:row>
      <xdr:rowOff>180975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58AA31FC-C870-4634-BABF-DC2F44B0C73D}"/>
            </a:ext>
          </a:extLst>
        </xdr:cNvPr>
        <xdr:cNvSpPr>
          <a:spLocks noChangeArrowheads="1"/>
        </xdr:cNvSpPr>
      </xdr:nvSpPr>
      <xdr:spPr bwMode="auto">
        <a:xfrm>
          <a:off x="771525" y="3771900"/>
          <a:ext cx="371475" cy="3714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11</xdr:row>
      <xdr:rowOff>152400</xdr:rowOff>
    </xdr:from>
    <xdr:to>
      <xdr:col>3</xdr:col>
      <xdr:colOff>38100</xdr:colOff>
      <xdr:row>12</xdr:row>
      <xdr:rowOff>104775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B80DF14A-C678-4B42-B90C-DCF7E31AFAFD}"/>
            </a:ext>
          </a:extLst>
        </xdr:cNvPr>
        <xdr:cNvSpPr>
          <a:spLocks noChangeArrowheads="1"/>
        </xdr:cNvSpPr>
      </xdr:nvSpPr>
      <xdr:spPr bwMode="auto">
        <a:xfrm>
          <a:off x="847725" y="3848100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76200</xdr:colOff>
      <xdr:row>4</xdr:row>
      <xdr:rowOff>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E37CD9BB-54C7-41F8-BAB0-F2235E5C6B9B}"/>
            </a:ext>
          </a:extLst>
        </xdr:cNvPr>
        <xdr:cNvSpPr>
          <a:spLocks/>
        </xdr:cNvSpPr>
      </xdr:nvSpPr>
      <xdr:spPr bwMode="auto">
        <a:xfrm>
          <a:off x="4219575" y="79057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11</xdr:row>
      <xdr:rowOff>76200</xdr:rowOff>
    </xdr:from>
    <xdr:to>
      <xdr:col>3</xdr:col>
      <xdr:colOff>114300</xdr:colOff>
      <xdr:row>12</xdr:row>
      <xdr:rowOff>180975</xdr:rowOff>
    </xdr:to>
    <xdr:sp macro="" textlink="">
      <xdr:nvSpPr>
        <xdr:cNvPr id="12" name="円/楕円 3">
          <a:extLst>
            <a:ext uri="{FF2B5EF4-FFF2-40B4-BE49-F238E27FC236}">
              <a16:creationId xmlns:a16="http://schemas.microsoft.com/office/drawing/2014/main" id="{BD98B1B9-F195-4017-B40A-A3C890D926A9}"/>
            </a:ext>
          </a:extLst>
        </xdr:cNvPr>
        <xdr:cNvSpPr>
          <a:spLocks noChangeArrowheads="1"/>
        </xdr:cNvSpPr>
      </xdr:nvSpPr>
      <xdr:spPr bwMode="auto">
        <a:xfrm>
          <a:off x="771525" y="3771900"/>
          <a:ext cx="371475" cy="3714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11</xdr:row>
      <xdr:rowOff>152400</xdr:rowOff>
    </xdr:from>
    <xdr:to>
      <xdr:col>3</xdr:col>
      <xdr:colOff>38100</xdr:colOff>
      <xdr:row>12</xdr:row>
      <xdr:rowOff>104775</xdr:rowOff>
    </xdr:to>
    <xdr:sp macro="" textlink="">
      <xdr:nvSpPr>
        <xdr:cNvPr id="13" name="円/楕円 4">
          <a:extLst>
            <a:ext uri="{FF2B5EF4-FFF2-40B4-BE49-F238E27FC236}">
              <a16:creationId xmlns:a16="http://schemas.microsoft.com/office/drawing/2014/main" id="{71BE3DD3-B59C-435C-8898-82D950083F61}"/>
            </a:ext>
          </a:extLst>
        </xdr:cNvPr>
        <xdr:cNvSpPr>
          <a:spLocks noChangeArrowheads="1"/>
        </xdr:cNvSpPr>
      </xdr:nvSpPr>
      <xdr:spPr bwMode="auto">
        <a:xfrm>
          <a:off x="847725" y="3848100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76200</xdr:colOff>
      <xdr:row>4</xdr:row>
      <xdr:rowOff>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71B09DFE-0501-4D52-BAF7-4F32AA501544}"/>
            </a:ext>
          </a:extLst>
        </xdr:cNvPr>
        <xdr:cNvSpPr>
          <a:spLocks/>
        </xdr:cNvSpPr>
      </xdr:nvSpPr>
      <xdr:spPr bwMode="auto">
        <a:xfrm>
          <a:off x="4219575" y="79057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11</xdr:row>
      <xdr:rowOff>76200</xdr:rowOff>
    </xdr:from>
    <xdr:to>
      <xdr:col>3</xdr:col>
      <xdr:colOff>114300</xdr:colOff>
      <xdr:row>12</xdr:row>
      <xdr:rowOff>180975</xdr:rowOff>
    </xdr:to>
    <xdr:sp macro="" textlink="">
      <xdr:nvSpPr>
        <xdr:cNvPr id="16" name="円/楕円 3">
          <a:extLst>
            <a:ext uri="{FF2B5EF4-FFF2-40B4-BE49-F238E27FC236}">
              <a16:creationId xmlns:a16="http://schemas.microsoft.com/office/drawing/2014/main" id="{059F5378-CDF2-45A6-B658-28F5AE25BD01}"/>
            </a:ext>
          </a:extLst>
        </xdr:cNvPr>
        <xdr:cNvSpPr>
          <a:spLocks noChangeArrowheads="1"/>
        </xdr:cNvSpPr>
      </xdr:nvSpPr>
      <xdr:spPr bwMode="auto">
        <a:xfrm>
          <a:off x="771525" y="3771900"/>
          <a:ext cx="371475" cy="3714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11</xdr:row>
      <xdr:rowOff>152400</xdr:rowOff>
    </xdr:from>
    <xdr:to>
      <xdr:col>3</xdr:col>
      <xdr:colOff>38100</xdr:colOff>
      <xdr:row>12</xdr:row>
      <xdr:rowOff>104775</xdr:rowOff>
    </xdr:to>
    <xdr:sp macro="" textlink="">
      <xdr:nvSpPr>
        <xdr:cNvPr id="17" name="円/楕円 4">
          <a:extLst>
            <a:ext uri="{FF2B5EF4-FFF2-40B4-BE49-F238E27FC236}">
              <a16:creationId xmlns:a16="http://schemas.microsoft.com/office/drawing/2014/main" id="{4A028D2E-C63D-4E9C-AAAE-0E3BBEA58D61}"/>
            </a:ext>
          </a:extLst>
        </xdr:cNvPr>
        <xdr:cNvSpPr>
          <a:spLocks noChangeArrowheads="1"/>
        </xdr:cNvSpPr>
      </xdr:nvSpPr>
      <xdr:spPr bwMode="auto">
        <a:xfrm>
          <a:off x="847725" y="3848100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76200</xdr:colOff>
      <xdr:row>4</xdr:row>
      <xdr:rowOff>0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F74B5F0A-F304-4879-82DB-47715C8F93A1}"/>
            </a:ext>
          </a:extLst>
        </xdr:cNvPr>
        <xdr:cNvSpPr>
          <a:spLocks/>
        </xdr:cNvSpPr>
      </xdr:nvSpPr>
      <xdr:spPr bwMode="auto">
        <a:xfrm>
          <a:off x="4219575" y="79057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11</xdr:row>
      <xdr:rowOff>76200</xdr:rowOff>
    </xdr:from>
    <xdr:to>
      <xdr:col>3</xdr:col>
      <xdr:colOff>114300</xdr:colOff>
      <xdr:row>12</xdr:row>
      <xdr:rowOff>180975</xdr:rowOff>
    </xdr:to>
    <xdr:sp macro="" textlink="">
      <xdr:nvSpPr>
        <xdr:cNvPr id="20" name="円/楕円 3">
          <a:extLst>
            <a:ext uri="{FF2B5EF4-FFF2-40B4-BE49-F238E27FC236}">
              <a16:creationId xmlns:a16="http://schemas.microsoft.com/office/drawing/2014/main" id="{618A2EF2-07F0-423A-8258-E77AB1D1A5FC}"/>
            </a:ext>
          </a:extLst>
        </xdr:cNvPr>
        <xdr:cNvSpPr>
          <a:spLocks noChangeArrowheads="1"/>
        </xdr:cNvSpPr>
      </xdr:nvSpPr>
      <xdr:spPr bwMode="auto">
        <a:xfrm>
          <a:off x="771525" y="3771900"/>
          <a:ext cx="371475" cy="3714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11</xdr:row>
      <xdr:rowOff>152400</xdr:rowOff>
    </xdr:from>
    <xdr:to>
      <xdr:col>3</xdr:col>
      <xdr:colOff>38100</xdr:colOff>
      <xdr:row>12</xdr:row>
      <xdr:rowOff>104775</xdr:rowOff>
    </xdr:to>
    <xdr:sp macro="" textlink="">
      <xdr:nvSpPr>
        <xdr:cNvPr id="21" name="円/楕円 4">
          <a:extLst>
            <a:ext uri="{FF2B5EF4-FFF2-40B4-BE49-F238E27FC236}">
              <a16:creationId xmlns:a16="http://schemas.microsoft.com/office/drawing/2014/main" id="{AAEAB614-55A3-455E-A125-84D0FF496011}"/>
            </a:ext>
          </a:extLst>
        </xdr:cNvPr>
        <xdr:cNvSpPr>
          <a:spLocks noChangeArrowheads="1"/>
        </xdr:cNvSpPr>
      </xdr:nvSpPr>
      <xdr:spPr bwMode="auto">
        <a:xfrm>
          <a:off x="847725" y="3848100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2</xdr:row>
      <xdr:rowOff>76200</xdr:rowOff>
    </xdr:from>
    <xdr:to>
      <xdr:col>27</xdr:col>
      <xdr:colOff>66675</xdr:colOff>
      <xdr:row>3</xdr:row>
      <xdr:rowOff>152400</xdr:rowOff>
    </xdr:to>
    <xdr:sp macro="" textlink="">
      <xdr:nvSpPr>
        <xdr:cNvPr id="5099" name="AutoShape 1">
          <a:extLst>
            <a:ext uri="{FF2B5EF4-FFF2-40B4-BE49-F238E27FC236}">
              <a16:creationId xmlns:a16="http://schemas.microsoft.com/office/drawing/2014/main" id="{00000000-0008-0000-0600-0000EB130000}"/>
            </a:ext>
          </a:extLst>
        </xdr:cNvPr>
        <xdr:cNvSpPr>
          <a:spLocks/>
        </xdr:cNvSpPr>
      </xdr:nvSpPr>
      <xdr:spPr bwMode="auto">
        <a:xfrm>
          <a:off x="3895725" y="714375"/>
          <a:ext cx="57150" cy="295275"/>
        </a:xfrm>
        <a:prstGeom prst="rightBrace">
          <a:avLst>
            <a:gd name="adj1" fmla="val 430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133349</xdr:colOff>
      <xdr:row>3</xdr:row>
      <xdr:rowOff>104775</xdr:rowOff>
    </xdr:from>
    <xdr:to>
      <xdr:col>26</xdr:col>
      <xdr:colOff>71088</xdr:colOff>
      <xdr:row>3</xdr:row>
      <xdr:rowOff>133350</xdr:rowOff>
    </xdr:to>
    <xdr:grpSp>
      <xdr:nvGrpSpPr>
        <xdr:cNvPr id="5100" name="グループ化 1">
          <a:extLst>
            <a:ext uri="{FF2B5EF4-FFF2-40B4-BE49-F238E27FC236}">
              <a16:creationId xmlns:a16="http://schemas.microsoft.com/office/drawing/2014/main" id="{00000000-0008-0000-0600-0000EC130000}"/>
            </a:ext>
          </a:extLst>
        </xdr:cNvPr>
        <xdr:cNvGrpSpPr>
          <a:grpSpLocks/>
        </xdr:cNvGrpSpPr>
      </xdr:nvGrpSpPr>
      <xdr:grpSpPr bwMode="auto">
        <a:xfrm>
          <a:off x="3310889" y="965835"/>
          <a:ext cx="189199" cy="28575"/>
          <a:chOff x="3367087" y="966787"/>
          <a:chExt cx="199572" cy="28575"/>
        </a:xfrm>
      </xdr:grpSpPr>
      <xdr:sp macro="" textlink="">
        <xdr:nvSpPr>
          <xdr:cNvPr id="5101" name="Line 31">
            <a:extLst>
              <a:ext uri="{FF2B5EF4-FFF2-40B4-BE49-F238E27FC236}">
                <a16:creationId xmlns:a16="http://schemas.microsoft.com/office/drawing/2014/main" id="{00000000-0008-0000-0600-0000ED130000}"/>
              </a:ext>
            </a:extLst>
          </xdr:cNvPr>
          <xdr:cNvSpPr>
            <a:spLocks noChangeShapeType="1"/>
          </xdr:cNvSpPr>
        </xdr:nvSpPr>
        <xdr:spPr bwMode="auto">
          <a:xfrm>
            <a:off x="3367087" y="966787"/>
            <a:ext cx="19526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02" name="Line 32">
            <a:extLst>
              <a:ext uri="{FF2B5EF4-FFF2-40B4-BE49-F238E27FC236}">
                <a16:creationId xmlns:a16="http://schemas.microsoft.com/office/drawing/2014/main" id="{00000000-0008-0000-0600-0000EE130000}"/>
              </a:ext>
            </a:extLst>
          </xdr:cNvPr>
          <xdr:cNvSpPr>
            <a:spLocks noChangeShapeType="1"/>
          </xdr:cNvSpPr>
        </xdr:nvSpPr>
        <xdr:spPr bwMode="auto">
          <a:xfrm>
            <a:off x="3385684" y="995362"/>
            <a:ext cx="1809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57150</xdr:colOff>
      <xdr:row>0</xdr:row>
      <xdr:rowOff>0</xdr:rowOff>
    </xdr:from>
    <xdr:to>
      <xdr:col>32</xdr:col>
      <xdr:colOff>66675</xdr:colOff>
      <xdr:row>1</xdr:row>
      <xdr:rowOff>28575</xdr:rowOff>
    </xdr:to>
    <xdr:sp macro="" textlink="">
      <xdr:nvSpPr>
        <xdr:cNvPr id="21070" name="Oval 16">
          <a:extLst>
            <a:ext uri="{FF2B5EF4-FFF2-40B4-BE49-F238E27FC236}">
              <a16:creationId xmlns:a16="http://schemas.microsoft.com/office/drawing/2014/main" id="{00000000-0008-0000-0700-00004E520000}"/>
            </a:ext>
          </a:extLst>
        </xdr:cNvPr>
        <xdr:cNvSpPr>
          <a:spLocks noChangeArrowheads="1"/>
        </xdr:cNvSpPr>
      </xdr:nvSpPr>
      <xdr:spPr bwMode="auto">
        <a:xfrm>
          <a:off x="4010025" y="0"/>
          <a:ext cx="542925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57150</xdr:colOff>
      <xdr:row>46</xdr:row>
      <xdr:rowOff>0</xdr:rowOff>
    </xdr:from>
    <xdr:to>
      <xdr:col>32</xdr:col>
      <xdr:colOff>66675</xdr:colOff>
      <xdr:row>47</xdr:row>
      <xdr:rowOff>28575</xdr:rowOff>
    </xdr:to>
    <xdr:sp macro="" textlink="">
      <xdr:nvSpPr>
        <xdr:cNvPr id="9" name="Oval 16">
          <a:extLst>
            <a:ext uri="{FF2B5EF4-FFF2-40B4-BE49-F238E27FC236}">
              <a16:creationId xmlns:a16="http://schemas.microsoft.com/office/drawing/2014/main" id="{A3CF4053-A745-4EC3-B808-A9C8AA725CE4}"/>
            </a:ext>
          </a:extLst>
        </xdr:cNvPr>
        <xdr:cNvSpPr>
          <a:spLocks noChangeArrowheads="1"/>
        </xdr:cNvSpPr>
      </xdr:nvSpPr>
      <xdr:spPr bwMode="auto">
        <a:xfrm>
          <a:off x="4010025" y="0"/>
          <a:ext cx="542925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6CFB-0288-4538-9365-127DF1DDD01C}">
  <dimension ref="A1:AM152"/>
  <sheetViews>
    <sheetView workbookViewId="0">
      <selection activeCell="C11" sqref="C11"/>
    </sheetView>
  </sheetViews>
  <sheetFormatPr defaultColWidth="8.88671875" defaultRowHeight="13.2"/>
  <cols>
    <col min="1" max="1" width="4.44140625" style="121" customWidth="1"/>
    <col min="2" max="2" width="8.88671875" style="121"/>
    <col min="3" max="3" width="27.109375" style="121" bestFit="1" customWidth="1"/>
    <col min="4" max="8" width="8.88671875" style="121"/>
    <col min="9" max="9" width="12.33203125" style="121" bestFit="1" customWidth="1"/>
    <col min="10" max="10" width="18.88671875" style="121" bestFit="1" customWidth="1"/>
    <col min="11" max="11" width="21.44140625" style="121" bestFit="1" customWidth="1"/>
    <col min="12" max="12" width="8.88671875" style="121"/>
    <col min="13" max="13" width="11.6640625" style="121" bestFit="1" customWidth="1"/>
    <col min="14" max="30" width="8.88671875" style="121"/>
    <col min="31" max="31" width="35.44140625" style="121" bestFit="1" customWidth="1"/>
    <col min="32" max="32" width="23.77734375" style="121" bestFit="1" customWidth="1"/>
    <col min="33" max="34" width="8.88671875" style="121"/>
    <col min="35" max="35" width="14.44140625" style="121" customWidth="1"/>
    <col min="36" max="16384" width="8.88671875" style="121"/>
  </cols>
  <sheetData>
    <row r="1" spans="1:39">
      <c r="A1" s="121">
        <v>1</v>
      </c>
      <c r="B1" s="121">
        <v>2</v>
      </c>
      <c r="C1" s="121">
        <v>3</v>
      </c>
      <c r="D1" s="121">
        <v>4</v>
      </c>
      <c r="E1" s="121">
        <v>5</v>
      </c>
      <c r="F1" s="121">
        <v>6</v>
      </c>
      <c r="G1" s="121">
        <v>7</v>
      </c>
      <c r="H1" s="121">
        <v>8</v>
      </c>
      <c r="I1" s="121">
        <v>9</v>
      </c>
      <c r="J1" s="121">
        <v>10</v>
      </c>
      <c r="K1" s="121">
        <v>11</v>
      </c>
      <c r="L1" s="121">
        <v>12</v>
      </c>
      <c r="M1" s="121">
        <v>13</v>
      </c>
      <c r="N1" s="121">
        <v>14</v>
      </c>
      <c r="O1" s="121">
        <v>15</v>
      </c>
      <c r="P1" s="121">
        <v>16</v>
      </c>
      <c r="Q1" s="121">
        <v>17</v>
      </c>
      <c r="R1" s="121">
        <v>18</v>
      </c>
      <c r="S1" s="121">
        <v>19</v>
      </c>
      <c r="T1" s="121">
        <v>20</v>
      </c>
      <c r="U1" s="121">
        <v>21</v>
      </c>
      <c r="V1" s="121">
        <v>22</v>
      </c>
      <c r="W1" s="121">
        <v>23</v>
      </c>
      <c r="X1" s="121">
        <v>24</v>
      </c>
      <c r="Y1" s="121">
        <v>25</v>
      </c>
      <c r="Z1" s="121">
        <v>26</v>
      </c>
      <c r="AA1" s="121">
        <v>27</v>
      </c>
      <c r="AB1" s="121">
        <v>28</v>
      </c>
      <c r="AC1" s="121">
        <v>29</v>
      </c>
      <c r="AD1" s="121">
        <v>30</v>
      </c>
      <c r="AE1" s="121">
        <v>31</v>
      </c>
      <c r="AF1" s="121">
        <v>32</v>
      </c>
      <c r="AG1" s="121">
        <v>33</v>
      </c>
      <c r="AH1" s="121">
        <v>34</v>
      </c>
      <c r="AI1" s="121">
        <v>35</v>
      </c>
      <c r="AJ1" s="121">
        <v>36</v>
      </c>
      <c r="AK1" s="121">
        <v>37</v>
      </c>
      <c r="AL1" s="121">
        <v>38</v>
      </c>
      <c r="AM1" s="121">
        <v>39</v>
      </c>
    </row>
    <row r="2" spans="1:39">
      <c r="A2" s="131"/>
      <c r="B2" s="131" t="s">
        <v>177</v>
      </c>
      <c r="C2" s="131" t="s">
        <v>178</v>
      </c>
      <c r="D2" s="131" t="s">
        <v>179</v>
      </c>
      <c r="E2" s="131" t="s">
        <v>215</v>
      </c>
      <c r="F2" s="131" t="s">
        <v>180</v>
      </c>
      <c r="G2" s="131" t="s">
        <v>181</v>
      </c>
      <c r="H2" s="131" t="s">
        <v>182</v>
      </c>
      <c r="I2" s="131" t="s">
        <v>183</v>
      </c>
      <c r="J2" s="131" t="s">
        <v>184</v>
      </c>
      <c r="K2" s="131" t="s">
        <v>185</v>
      </c>
      <c r="L2" s="131" t="s">
        <v>186</v>
      </c>
      <c r="M2" s="131" t="s">
        <v>187</v>
      </c>
      <c r="N2" s="131" t="s">
        <v>188</v>
      </c>
      <c r="O2" s="131" t="s">
        <v>189</v>
      </c>
      <c r="P2" s="131" t="s">
        <v>190</v>
      </c>
      <c r="Q2" s="131" t="s">
        <v>191</v>
      </c>
      <c r="R2" s="131" t="s">
        <v>216</v>
      </c>
      <c r="S2" s="131" t="s">
        <v>217</v>
      </c>
      <c r="T2" s="131" t="s">
        <v>192</v>
      </c>
      <c r="U2" s="131" t="s">
        <v>193</v>
      </c>
      <c r="V2" s="131" t="s">
        <v>194</v>
      </c>
      <c r="W2" s="131" t="s">
        <v>195</v>
      </c>
      <c r="X2" s="131" t="s">
        <v>196</v>
      </c>
      <c r="Y2" s="131" t="s">
        <v>197</v>
      </c>
      <c r="Z2" s="131" t="s">
        <v>198</v>
      </c>
      <c r="AA2" s="131" t="s">
        <v>199</v>
      </c>
      <c r="AB2" s="131" t="s">
        <v>200</v>
      </c>
      <c r="AC2" s="131" t="s">
        <v>201</v>
      </c>
      <c r="AD2" s="131" t="s">
        <v>202</v>
      </c>
      <c r="AE2" s="131" t="s">
        <v>203</v>
      </c>
      <c r="AF2" s="131" t="s">
        <v>204</v>
      </c>
      <c r="AG2" s="131" t="s">
        <v>205</v>
      </c>
      <c r="AH2" s="131" t="s">
        <v>206</v>
      </c>
      <c r="AI2" s="131" t="s">
        <v>207</v>
      </c>
      <c r="AJ2" s="131" t="s">
        <v>208</v>
      </c>
      <c r="AK2" s="131" t="s">
        <v>209</v>
      </c>
      <c r="AL2" s="131" t="s">
        <v>210</v>
      </c>
      <c r="AM2" s="131" t="s">
        <v>211</v>
      </c>
    </row>
    <row r="3" spans="1:39">
      <c r="A3" s="131">
        <v>1</v>
      </c>
      <c r="M3" s="122"/>
      <c r="AC3" s="122"/>
      <c r="AE3" s="122"/>
      <c r="AG3" s="122"/>
      <c r="AI3" s="122"/>
    </row>
    <row r="4" spans="1:39">
      <c r="A4" s="131">
        <v>2</v>
      </c>
      <c r="M4" s="122"/>
      <c r="AC4" s="122"/>
      <c r="AG4" s="122"/>
      <c r="AI4" s="122"/>
    </row>
    <row r="5" spans="1:39">
      <c r="A5" s="131">
        <v>3</v>
      </c>
      <c r="M5" s="122"/>
      <c r="AC5" s="122"/>
      <c r="AG5" s="122"/>
      <c r="AI5" s="122"/>
    </row>
    <row r="6" spans="1:39">
      <c r="A6" s="131">
        <v>4</v>
      </c>
      <c r="M6" s="122"/>
      <c r="AC6" s="122"/>
      <c r="AG6" s="122"/>
      <c r="AI6" s="122"/>
    </row>
    <row r="7" spans="1:39">
      <c r="A7" s="131">
        <v>5</v>
      </c>
      <c r="M7" s="122"/>
      <c r="AC7" s="122"/>
      <c r="AG7" s="122"/>
      <c r="AI7" s="122"/>
    </row>
    <row r="8" spans="1:39">
      <c r="A8" s="131">
        <v>6</v>
      </c>
      <c r="M8" s="122"/>
      <c r="AC8" s="122"/>
      <c r="AG8" s="122"/>
      <c r="AI8" s="122"/>
    </row>
    <row r="9" spans="1:39">
      <c r="A9" s="131">
        <v>7</v>
      </c>
      <c r="M9" s="122"/>
      <c r="AC9" s="122"/>
      <c r="AG9" s="122"/>
      <c r="AI9" s="122"/>
    </row>
    <row r="10" spans="1:39">
      <c r="A10" s="131">
        <v>8</v>
      </c>
      <c r="M10" s="122"/>
      <c r="AC10" s="122"/>
      <c r="AG10" s="122"/>
      <c r="AI10" s="122"/>
    </row>
    <row r="11" spans="1:39">
      <c r="A11" s="131">
        <v>9</v>
      </c>
      <c r="M11" s="122"/>
      <c r="AC11" s="122"/>
      <c r="AG11" s="122"/>
      <c r="AI11" s="122"/>
    </row>
    <row r="12" spans="1:39">
      <c r="A12" s="131">
        <v>10</v>
      </c>
      <c r="M12" s="122"/>
      <c r="AC12" s="122"/>
      <c r="AG12" s="122"/>
      <c r="AI12" s="122"/>
    </row>
    <row r="13" spans="1:39">
      <c r="A13" s="131">
        <v>11</v>
      </c>
      <c r="M13" s="122"/>
      <c r="AC13" s="122"/>
      <c r="AG13" s="122"/>
      <c r="AI13" s="122"/>
    </row>
    <row r="14" spans="1:39">
      <c r="A14" s="131">
        <v>12</v>
      </c>
      <c r="M14" s="122"/>
      <c r="AG14" s="122"/>
      <c r="AI14" s="122"/>
    </row>
    <row r="15" spans="1:39">
      <c r="A15" s="131">
        <v>13</v>
      </c>
      <c r="M15" s="122"/>
      <c r="AG15" s="122"/>
      <c r="AI15" s="122"/>
    </row>
    <row r="16" spans="1:39">
      <c r="A16" s="131">
        <v>14</v>
      </c>
      <c r="M16" s="122"/>
      <c r="AG16" s="122"/>
      <c r="AI16" s="122"/>
    </row>
    <row r="17" spans="1:35">
      <c r="A17" s="131">
        <v>15</v>
      </c>
      <c r="M17" s="122"/>
      <c r="AG17" s="122"/>
      <c r="AI17" s="122"/>
    </row>
    <row r="18" spans="1:35">
      <c r="A18" s="131">
        <v>16</v>
      </c>
      <c r="M18" s="122"/>
      <c r="AG18" s="122"/>
      <c r="AI18" s="122"/>
    </row>
    <row r="19" spans="1:35">
      <c r="A19" s="131">
        <v>17</v>
      </c>
      <c r="M19" s="122"/>
      <c r="AC19" s="122"/>
      <c r="AG19" s="122"/>
      <c r="AI19" s="122"/>
    </row>
    <row r="20" spans="1:35">
      <c r="A20" s="131">
        <v>18</v>
      </c>
      <c r="M20" s="122"/>
      <c r="AC20" s="122"/>
      <c r="AG20" s="122"/>
      <c r="AI20" s="122"/>
    </row>
    <row r="21" spans="1:35">
      <c r="A21" s="131">
        <v>19</v>
      </c>
      <c r="M21" s="122"/>
      <c r="AC21" s="122"/>
      <c r="AG21" s="122"/>
      <c r="AI21" s="122"/>
    </row>
    <row r="22" spans="1:35">
      <c r="A22" s="131">
        <v>20</v>
      </c>
      <c r="M22" s="122"/>
      <c r="AC22" s="122"/>
      <c r="AG22" s="122"/>
      <c r="AI22" s="122"/>
    </row>
    <row r="23" spans="1:35">
      <c r="A23" s="131">
        <v>21</v>
      </c>
      <c r="M23" s="122"/>
      <c r="AC23" s="122"/>
      <c r="AG23" s="122"/>
      <c r="AI23" s="122"/>
    </row>
    <row r="24" spans="1:35">
      <c r="A24" s="131">
        <v>22</v>
      </c>
      <c r="M24" s="122"/>
      <c r="AC24" s="122"/>
      <c r="AG24" s="122"/>
      <c r="AI24" s="122"/>
    </row>
    <row r="25" spans="1:35">
      <c r="A25" s="131">
        <v>23</v>
      </c>
      <c r="M25" s="122"/>
      <c r="AC25" s="122"/>
      <c r="AG25" s="122"/>
      <c r="AI25" s="122"/>
    </row>
    <row r="26" spans="1:35">
      <c r="A26" s="131">
        <v>24</v>
      </c>
      <c r="M26" s="122"/>
      <c r="AC26" s="122"/>
      <c r="AG26" s="122"/>
      <c r="AI26" s="122"/>
    </row>
    <row r="27" spans="1:35">
      <c r="A27" s="131">
        <v>25</v>
      </c>
      <c r="M27" s="122"/>
      <c r="AC27" s="122"/>
      <c r="AG27" s="122"/>
      <c r="AI27" s="122"/>
    </row>
    <row r="28" spans="1:35">
      <c r="A28" s="131">
        <v>26</v>
      </c>
      <c r="M28" s="122"/>
      <c r="AC28" s="122"/>
      <c r="AG28" s="122"/>
      <c r="AI28" s="122"/>
    </row>
    <row r="29" spans="1:35">
      <c r="A29" s="131">
        <v>27</v>
      </c>
      <c r="M29" s="122"/>
      <c r="AC29" s="122"/>
      <c r="AG29" s="122"/>
      <c r="AI29" s="122"/>
    </row>
    <row r="30" spans="1:35">
      <c r="A30" s="131">
        <v>28</v>
      </c>
      <c r="M30" s="122"/>
      <c r="AC30" s="122"/>
      <c r="AG30" s="122"/>
      <c r="AI30" s="122"/>
    </row>
    <row r="31" spans="1:35">
      <c r="A31" s="131">
        <v>29</v>
      </c>
      <c r="M31" s="122"/>
      <c r="AC31" s="122"/>
      <c r="AG31" s="122"/>
      <c r="AI31" s="122"/>
    </row>
    <row r="32" spans="1:35">
      <c r="A32" s="131">
        <v>30</v>
      </c>
      <c r="M32" s="122"/>
      <c r="AC32" s="122"/>
      <c r="AG32" s="122"/>
      <c r="AI32" s="122"/>
    </row>
    <row r="33" spans="1:35">
      <c r="A33" s="131">
        <v>31</v>
      </c>
      <c r="M33" s="122"/>
      <c r="AC33" s="122"/>
      <c r="AG33" s="122"/>
      <c r="AI33" s="122"/>
    </row>
    <row r="34" spans="1:35">
      <c r="A34" s="131">
        <v>32</v>
      </c>
      <c r="M34" s="122"/>
      <c r="AC34" s="122"/>
      <c r="AG34" s="122"/>
      <c r="AI34" s="122"/>
    </row>
    <row r="35" spans="1:35">
      <c r="A35" s="131">
        <v>33</v>
      </c>
      <c r="M35" s="122"/>
      <c r="AC35" s="122"/>
      <c r="AG35" s="122"/>
      <c r="AI35" s="122"/>
    </row>
    <row r="36" spans="1:35">
      <c r="A36" s="131">
        <v>34</v>
      </c>
      <c r="M36" s="122"/>
      <c r="AC36" s="122"/>
      <c r="AG36" s="122"/>
      <c r="AI36" s="122"/>
    </row>
    <row r="37" spans="1:35">
      <c r="A37" s="131">
        <v>35</v>
      </c>
      <c r="M37" s="122"/>
      <c r="AC37" s="122"/>
      <c r="AG37" s="122"/>
      <c r="AI37" s="122"/>
    </row>
    <row r="38" spans="1:35">
      <c r="A38" s="131">
        <v>36</v>
      </c>
      <c r="M38" s="122"/>
      <c r="AC38" s="122"/>
      <c r="AG38" s="122"/>
      <c r="AI38" s="122"/>
    </row>
    <row r="39" spans="1:35">
      <c r="A39" s="131">
        <v>37</v>
      </c>
    </row>
    <row r="40" spans="1:35">
      <c r="A40" s="131">
        <v>38</v>
      </c>
    </row>
    <row r="41" spans="1:35">
      <c r="A41" s="131">
        <v>39</v>
      </c>
    </row>
    <row r="42" spans="1:35">
      <c r="A42" s="131">
        <v>40</v>
      </c>
    </row>
    <row r="43" spans="1:35">
      <c r="A43" s="131">
        <v>41</v>
      </c>
    </row>
    <row r="44" spans="1:35">
      <c r="A44" s="131">
        <v>42</v>
      </c>
    </row>
    <row r="45" spans="1:35">
      <c r="A45" s="131">
        <v>43</v>
      </c>
    </row>
    <row r="46" spans="1:35">
      <c r="A46" s="131">
        <v>44</v>
      </c>
    </row>
    <row r="47" spans="1:35">
      <c r="A47" s="131">
        <v>45</v>
      </c>
    </row>
    <row r="48" spans="1:35">
      <c r="A48" s="131">
        <v>46</v>
      </c>
    </row>
    <row r="49" spans="1:1">
      <c r="A49" s="131">
        <v>47</v>
      </c>
    </row>
    <row r="50" spans="1:1">
      <c r="A50" s="131">
        <v>48</v>
      </c>
    </row>
    <row r="51" spans="1:1">
      <c r="A51" s="131">
        <v>49</v>
      </c>
    </row>
    <row r="52" spans="1:1">
      <c r="A52" s="131">
        <v>50</v>
      </c>
    </row>
    <row r="53" spans="1:1">
      <c r="A53" s="131">
        <v>51</v>
      </c>
    </row>
    <row r="54" spans="1:1">
      <c r="A54" s="131">
        <v>52</v>
      </c>
    </row>
    <row r="55" spans="1:1">
      <c r="A55" s="131">
        <v>53</v>
      </c>
    </row>
    <row r="56" spans="1:1">
      <c r="A56" s="131">
        <v>54</v>
      </c>
    </row>
    <row r="57" spans="1:1">
      <c r="A57" s="131">
        <v>55</v>
      </c>
    </row>
    <row r="58" spans="1:1">
      <c r="A58" s="131">
        <v>56</v>
      </c>
    </row>
    <row r="59" spans="1:1">
      <c r="A59" s="131">
        <v>57</v>
      </c>
    </row>
    <row r="60" spans="1:1">
      <c r="A60" s="131">
        <v>58</v>
      </c>
    </row>
    <row r="61" spans="1:1">
      <c r="A61" s="131">
        <v>59</v>
      </c>
    </row>
    <row r="62" spans="1:1">
      <c r="A62" s="131">
        <v>60</v>
      </c>
    </row>
    <row r="63" spans="1:1">
      <c r="A63" s="131">
        <v>61</v>
      </c>
    </row>
    <row r="64" spans="1:1">
      <c r="A64" s="131">
        <v>62</v>
      </c>
    </row>
    <row r="65" spans="1:1">
      <c r="A65" s="131">
        <v>63</v>
      </c>
    </row>
    <row r="66" spans="1:1">
      <c r="A66" s="131">
        <v>64</v>
      </c>
    </row>
    <row r="67" spans="1:1">
      <c r="A67" s="131">
        <v>65</v>
      </c>
    </row>
    <row r="68" spans="1:1">
      <c r="A68" s="131">
        <v>66</v>
      </c>
    </row>
    <row r="69" spans="1:1">
      <c r="A69" s="131">
        <v>67</v>
      </c>
    </row>
    <row r="70" spans="1:1">
      <c r="A70" s="131">
        <v>68</v>
      </c>
    </row>
    <row r="71" spans="1:1">
      <c r="A71" s="131">
        <v>69</v>
      </c>
    </row>
    <row r="72" spans="1:1">
      <c r="A72" s="131">
        <v>70</v>
      </c>
    </row>
    <row r="73" spans="1:1">
      <c r="A73" s="131">
        <v>71</v>
      </c>
    </row>
    <row r="74" spans="1:1">
      <c r="A74" s="131">
        <v>72</v>
      </c>
    </row>
    <row r="75" spans="1:1">
      <c r="A75" s="131">
        <v>73</v>
      </c>
    </row>
    <row r="76" spans="1:1">
      <c r="A76" s="131">
        <v>74</v>
      </c>
    </row>
    <row r="77" spans="1:1">
      <c r="A77" s="131">
        <v>75</v>
      </c>
    </row>
    <row r="78" spans="1:1">
      <c r="A78" s="131">
        <v>76</v>
      </c>
    </row>
    <row r="79" spans="1:1">
      <c r="A79" s="131">
        <v>77</v>
      </c>
    </row>
    <row r="80" spans="1:1">
      <c r="A80" s="131">
        <v>78</v>
      </c>
    </row>
    <row r="81" spans="1:1">
      <c r="A81" s="131">
        <v>79</v>
      </c>
    </row>
    <row r="82" spans="1:1">
      <c r="A82" s="131">
        <v>80</v>
      </c>
    </row>
    <row r="83" spans="1:1">
      <c r="A83" s="131">
        <v>81</v>
      </c>
    </row>
    <row r="84" spans="1:1">
      <c r="A84" s="131">
        <v>82</v>
      </c>
    </row>
    <row r="85" spans="1:1">
      <c r="A85" s="131">
        <v>83</v>
      </c>
    </row>
    <row r="86" spans="1:1">
      <c r="A86" s="131">
        <v>84</v>
      </c>
    </row>
    <row r="87" spans="1:1">
      <c r="A87" s="131">
        <v>85</v>
      </c>
    </row>
    <row r="88" spans="1:1">
      <c r="A88" s="131">
        <v>86</v>
      </c>
    </row>
    <row r="89" spans="1:1">
      <c r="A89" s="131">
        <v>87</v>
      </c>
    </row>
    <row r="90" spans="1:1">
      <c r="A90" s="131">
        <v>88</v>
      </c>
    </row>
    <row r="91" spans="1:1">
      <c r="A91" s="131">
        <v>89</v>
      </c>
    </row>
    <row r="92" spans="1:1">
      <c r="A92" s="131">
        <v>90</v>
      </c>
    </row>
    <row r="93" spans="1:1">
      <c r="A93" s="131">
        <v>91</v>
      </c>
    </row>
    <row r="94" spans="1:1">
      <c r="A94" s="131">
        <v>92</v>
      </c>
    </row>
    <row r="95" spans="1:1">
      <c r="A95" s="131">
        <v>93</v>
      </c>
    </row>
    <row r="96" spans="1:1">
      <c r="A96" s="131">
        <v>94</v>
      </c>
    </row>
    <row r="97" spans="1:1">
      <c r="A97" s="131">
        <v>95</v>
      </c>
    </row>
    <row r="98" spans="1:1">
      <c r="A98" s="131">
        <v>96</v>
      </c>
    </row>
    <row r="99" spans="1:1">
      <c r="A99" s="131">
        <v>97</v>
      </c>
    </row>
    <row r="100" spans="1:1">
      <c r="A100" s="131">
        <v>98</v>
      </c>
    </row>
    <row r="101" spans="1:1">
      <c r="A101" s="131">
        <v>99</v>
      </c>
    </row>
    <row r="102" spans="1:1">
      <c r="A102" s="131">
        <v>100</v>
      </c>
    </row>
    <row r="103" spans="1:1">
      <c r="A103" s="131">
        <v>101</v>
      </c>
    </row>
    <row r="104" spans="1:1">
      <c r="A104" s="131">
        <v>102</v>
      </c>
    </row>
    <row r="105" spans="1:1">
      <c r="A105" s="131">
        <v>103</v>
      </c>
    </row>
    <row r="106" spans="1:1">
      <c r="A106" s="131">
        <v>104</v>
      </c>
    </row>
    <row r="107" spans="1:1">
      <c r="A107" s="131">
        <v>105</v>
      </c>
    </row>
    <row r="108" spans="1:1">
      <c r="A108" s="131">
        <v>106</v>
      </c>
    </row>
    <row r="109" spans="1:1">
      <c r="A109" s="131">
        <v>107</v>
      </c>
    </row>
    <row r="110" spans="1:1">
      <c r="A110" s="131">
        <v>108</v>
      </c>
    </row>
    <row r="111" spans="1:1">
      <c r="A111" s="131">
        <v>109</v>
      </c>
    </row>
    <row r="112" spans="1:1">
      <c r="A112" s="131">
        <v>110</v>
      </c>
    </row>
    <row r="113" spans="1:1">
      <c r="A113" s="131">
        <v>111</v>
      </c>
    </row>
    <row r="114" spans="1:1">
      <c r="A114" s="131">
        <v>112</v>
      </c>
    </row>
    <row r="115" spans="1:1">
      <c r="A115" s="131">
        <v>113</v>
      </c>
    </row>
    <row r="116" spans="1:1">
      <c r="A116" s="131">
        <v>114</v>
      </c>
    </row>
    <row r="117" spans="1:1">
      <c r="A117" s="131">
        <v>115</v>
      </c>
    </row>
    <row r="118" spans="1:1">
      <c r="A118" s="131">
        <v>116</v>
      </c>
    </row>
    <row r="119" spans="1:1">
      <c r="A119" s="131">
        <v>117</v>
      </c>
    </row>
    <row r="120" spans="1:1">
      <c r="A120" s="131">
        <v>118</v>
      </c>
    </row>
    <row r="121" spans="1:1">
      <c r="A121" s="131">
        <v>119</v>
      </c>
    </row>
    <row r="122" spans="1:1">
      <c r="A122" s="131">
        <v>120</v>
      </c>
    </row>
    <row r="123" spans="1:1">
      <c r="A123" s="131">
        <v>121</v>
      </c>
    </row>
    <row r="124" spans="1:1">
      <c r="A124" s="131">
        <v>122</v>
      </c>
    </row>
    <row r="125" spans="1:1">
      <c r="A125" s="131">
        <v>123</v>
      </c>
    </row>
    <row r="126" spans="1:1">
      <c r="A126" s="131">
        <v>124</v>
      </c>
    </row>
    <row r="127" spans="1:1">
      <c r="A127" s="131">
        <v>125</v>
      </c>
    </row>
    <row r="128" spans="1:1">
      <c r="A128" s="131">
        <v>126</v>
      </c>
    </row>
    <row r="129" spans="1:1">
      <c r="A129" s="131">
        <v>127</v>
      </c>
    </row>
    <row r="130" spans="1:1">
      <c r="A130" s="131">
        <v>128</v>
      </c>
    </row>
    <row r="131" spans="1:1">
      <c r="A131" s="131">
        <v>129</v>
      </c>
    </row>
    <row r="132" spans="1:1">
      <c r="A132" s="131">
        <v>130</v>
      </c>
    </row>
    <row r="133" spans="1:1">
      <c r="A133" s="131">
        <v>131</v>
      </c>
    </row>
    <row r="134" spans="1:1">
      <c r="A134" s="131">
        <v>132</v>
      </c>
    </row>
    <row r="135" spans="1:1">
      <c r="A135" s="131">
        <v>133</v>
      </c>
    </row>
    <row r="136" spans="1:1">
      <c r="A136" s="131">
        <v>134</v>
      </c>
    </row>
    <row r="137" spans="1:1">
      <c r="A137" s="131">
        <v>135</v>
      </c>
    </row>
    <row r="138" spans="1:1">
      <c r="A138" s="131">
        <v>136</v>
      </c>
    </row>
    <row r="139" spans="1:1">
      <c r="A139" s="131">
        <v>137</v>
      </c>
    </row>
    <row r="140" spans="1:1">
      <c r="A140" s="131">
        <v>138</v>
      </c>
    </row>
    <row r="141" spans="1:1">
      <c r="A141" s="131">
        <v>139</v>
      </c>
    </row>
    <row r="142" spans="1:1">
      <c r="A142" s="131">
        <v>140</v>
      </c>
    </row>
    <row r="143" spans="1:1">
      <c r="A143" s="131">
        <v>141</v>
      </c>
    </row>
    <row r="144" spans="1:1">
      <c r="A144" s="131">
        <v>142</v>
      </c>
    </row>
    <row r="145" spans="1:1">
      <c r="A145" s="131">
        <v>143</v>
      </c>
    </row>
    <row r="146" spans="1:1">
      <c r="A146" s="131">
        <v>144</v>
      </c>
    </row>
    <row r="147" spans="1:1">
      <c r="A147" s="131">
        <v>145</v>
      </c>
    </row>
    <row r="148" spans="1:1">
      <c r="A148" s="131">
        <v>146</v>
      </c>
    </row>
    <row r="149" spans="1:1">
      <c r="A149" s="131">
        <v>147</v>
      </c>
    </row>
    <row r="150" spans="1:1">
      <c r="A150" s="131">
        <v>148</v>
      </c>
    </row>
    <row r="151" spans="1:1">
      <c r="A151" s="131">
        <v>149</v>
      </c>
    </row>
    <row r="152" spans="1:1">
      <c r="A152" s="131">
        <v>150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8"/>
  <sheetViews>
    <sheetView tabSelected="1" zoomScaleNormal="100" workbookViewId="0">
      <pane xSplit="3" ySplit="8" topLeftCell="D21" activePane="bottomRight" state="frozen"/>
      <selection pane="topRight" activeCell="F1" sqref="F1"/>
      <selection pane="bottomLeft" activeCell="A2" sqref="A2"/>
      <selection pane="bottomRight" activeCell="H3" sqref="H3"/>
    </sheetView>
  </sheetViews>
  <sheetFormatPr defaultColWidth="9" defaultRowHeight="13.2"/>
  <cols>
    <col min="1" max="2" width="4" style="2" customWidth="1"/>
    <col min="3" max="3" width="16.21875" style="3" customWidth="1"/>
    <col min="4" max="4" width="21.44140625" style="4" bestFit="1" customWidth="1"/>
    <col min="5" max="5" width="14.6640625" style="5" customWidth="1"/>
    <col min="6" max="6" width="12.6640625" style="2" customWidth="1"/>
    <col min="7" max="7" width="17.21875" style="2" bestFit="1" customWidth="1"/>
    <col min="8" max="8" width="7.44140625" style="2" bestFit="1" customWidth="1"/>
    <col min="9" max="9" width="5.44140625" style="2" customWidth="1"/>
    <col min="10" max="10" width="4.88671875" style="2" customWidth="1"/>
    <col min="11" max="11" width="5" style="2" customWidth="1"/>
    <col min="12" max="12" width="22.88671875" style="2" customWidth="1"/>
    <col min="13" max="17" width="9" style="2"/>
    <col min="18" max="18" width="23.21875" style="2" customWidth="1"/>
    <col min="19" max="19" width="19" style="2" customWidth="1"/>
    <col min="20" max="21" width="16.44140625" style="2" customWidth="1"/>
    <col min="22" max="16384" width="9" style="2"/>
  </cols>
  <sheetData>
    <row r="1" spans="1:21" ht="13.8" thickBot="1">
      <c r="D1" s="113" t="s">
        <v>167</v>
      </c>
      <c r="E1" s="112" t="s">
        <v>130</v>
      </c>
    </row>
    <row r="2" spans="1:21" ht="13.8" thickBot="1">
      <c r="C2" s="13" t="s">
        <v>123</v>
      </c>
      <c r="D2" s="54">
        <f>野球ネットデータ!C3</f>
        <v>0</v>
      </c>
      <c r="E2" s="137"/>
      <c r="F2" s="138"/>
    </row>
    <row r="3" spans="1:21" ht="13.8" thickBot="1">
      <c r="C3" s="14" t="s">
        <v>124</v>
      </c>
      <c r="D3" s="135"/>
      <c r="E3" s="136"/>
    </row>
    <row r="4" spans="1:21" ht="13.8" thickBot="1">
      <c r="C4" s="14" t="s">
        <v>122</v>
      </c>
      <c r="D4" s="16"/>
    </row>
    <row r="5" spans="1:21">
      <c r="C5" s="14" t="s">
        <v>121</v>
      </c>
      <c r="D5" s="17"/>
      <c r="E5" s="110"/>
    </row>
    <row r="6" spans="1:21" ht="13.8" thickBot="1">
      <c r="C6" s="15" t="s">
        <v>107</v>
      </c>
      <c r="D6" s="18"/>
      <c r="E6" s="111"/>
    </row>
    <row r="7" spans="1:21" ht="13.8" thickBot="1">
      <c r="B7" s="134" t="s">
        <v>218</v>
      </c>
    </row>
    <row r="8" spans="1:21" s="1" customFormat="1" ht="13.8" thickBot="1">
      <c r="A8" s="10" t="s">
        <v>99</v>
      </c>
      <c r="B8" s="6" t="s">
        <v>83</v>
      </c>
      <c r="C8" s="7" t="s">
        <v>85</v>
      </c>
      <c r="D8" s="8" t="s">
        <v>120</v>
      </c>
      <c r="E8" s="7" t="s">
        <v>88</v>
      </c>
      <c r="F8" s="7" t="s">
        <v>90</v>
      </c>
      <c r="G8" s="7" t="s">
        <v>213</v>
      </c>
      <c r="H8" s="7" t="s">
        <v>86</v>
      </c>
      <c r="I8" s="7" t="s">
        <v>87</v>
      </c>
      <c r="J8" s="7" t="s">
        <v>97</v>
      </c>
      <c r="K8" s="11" t="s">
        <v>98</v>
      </c>
      <c r="L8" s="7" t="s">
        <v>108</v>
      </c>
      <c r="M8" s="9" t="s">
        <v>119</v>
      </c>
    </row>
    <row r="9" spans="1:21">
      <c r="A9" s="12">
        <f>VALUE(ROW(A9)-8)</f>
        <v>1</v>
      </c>
      <c r="B9" s="124"/>
      <c r="C9" s="124">
        <f>IF($A9="","",VLOOKUP($A9,野球ネットデータ!$A$3:$AK$152,9,0))</f>
        <v>0</v>
      </c>
      <c r="D9" s="124">
        <f>IF($A9="","",VLOOKUP($A9,野球ネットデータ!$A$3:$AK$152,10,0))</f>
        <v>0</v>
      </c>
      <c r="E9" s="125">
        <f>IF($A9="","",VLOOKUP($A9,野球ネットデータ!$A$3:$AK$152,13,0))</f>
        <v>0</v>
      </c>
      <c r="F9" s="126">
        <f>IF($A9="","",VLOOKUP($A9,野球ネットデータ!$A$3:$AK$152,31,0))</f>
        <v>0</v>
      </c>
      <c r="G9" s="126">
        <f>F9-1</f>
        <v>-1</v>
      </c>
      <c r="H9" s="124">
        <f>IF($A9="","",VLOOKUP($A9,野球ネットデータ!$A$3:$AK$152,25,0))</f>
        <v>0</v>
      </c>
      <c r="I9" s="124">
        <f>IF($A9="","",VLOOKUP($A9,野球ネットデータ!$A$3:$AK$152,26,0))</f>
        <v>0</v>
      </c>
      <c r="J9" s="124">
        <f>IF($A9="","",VLOOKUP($A9,野球ネットデータ!$A$3:$AK$152,23,0))</f>
        <v>0</v>
      </c>
      <c r="K9" s="124">
        <f>IF($A9="","",VLOOKUP($A9,野球ネットデータ!$A$3:$AK$152,24,0))</f>
        <v>0</v>
      </c>
      <c r="L9" s="124" t="str">
        <f>IF(ISERROR($U9),"",IF($M9="",$U9,$M9&amp;$U9))</f>
        <v/>
      </c>
      <c r="M9" s="127"/>
      <c r="R9" s="123">
        <f>IF($A9="","",VLOOKUP($A9,野球ネットデータ!$A$3:$AK$152,33,0))</f>
        <v>0</v>
      </c>
      <c r="S9" s="132" t="e">
        <f>LEFT(IF($A9="","",VLOOKUP($A9,野球ネットデータ!$A$3:$AK$152,33,0)),SEARCH("中学",$R9)-1)</f>
        <v>#VALUE!</v>
      </c>
      <c r="T9" s="123" t="e">
        <f t="shared" ref="T9:T72" si="0">IF(LEFT($S9,1)=MID($S9,SEARCH("立",$S9)+1,1),RIGHT($S9,LEN($S9)-SEARCH("立",$S9)),LEFT($S9,SEARCH("立",$S9)-2)&amp;RIGHT($S9,LEN($S9)-SEARCH("立",$S9)))</f>
        <v>#VALUE!</v>
      </c>
      <c r="U9" s="133" t="e">
        <f>IF(ISERROR(SEARCH("第",$T9)),$T9,LEFT($T9,SEARCH("第",$T9)-1)&amp;RIGHT($T9,1))</f>
        <v>#VALUE!</v>
      </c>
    </row>
    <row r="10" spans="1:21">
      <c r="A10" s="99">
        <f t="shared" ref="A10:A60" si="1">ROW(A10)-8</f>
        <v>2</v>
      </c>
      <c r="B10" s="120"/>
      <c r="C10" s="120">
        <f>IF($A10="","",VLOOKUP($A10,野球ネットデータ!$A$3:$AK$152,9,0))</f>
        <v>0</v>
      </c>
      <c r="D10" s="120">
        <f>IF($A10="","",VLOOKUP($A10,野球ネットデータ!$A$3:$AK$152,10,0))</f>
        <v>0</v>
      </c>
      <c r="E10" s="128">
        <f>IF($A10="","",VLOOKUP($A10,野球ネットデータ!$A$3:$AK$152,13,0))</f>
        <v>0</v>
      </c>
      <c r="F10" s="129">
        <f>IF($A10="","",VLOOKUP($A10,野球ネットデータ!$A$3:$AK$152,31,0))</f>
        <v>0</v>
      </c>
      <c r="G10" s="129">
        <f t="shared" ref="G10:G73" si="2">F10-1</f>
        <v>-1</v>
      </c>
      <c r="H10" s="120">
        <f>IF($A10="","",VLOOKUP($A10,野球ネットデータ!$A$3:$AK$152,25,0))</f>
        <v>0</v>
      </c>
      <c r="I10" s="120">
        <f>IF($A10="","",VLOOKUP($A10,野球ネットデータ!$A$3:$AK$152,26,0))</f>
        <v>0</v>
      </c>
      <c r="J10" s="120">
        <f>IF($A10="","",VLOOKUP($A10,野球ネットデータ!$A$3:$AK$152,23,0))</f>
        <v>0</v>
      </c>
      <c r="K10" s="120">
        <f>IF($A10="","",VLOOKUP($A10,野球ネットデータ!$A$3:$AK$152,24,0))</f>
        <v>0</v>
      </c>
      <c r="L10" s="124" t="str">
        <f t="shared" ref="L10:L73" si="3">IF(ISERROR($U10),"",IF($M10="",$U10,$M10&amp;$U10))</f>
        <v/>
      </c>
      <c r="M10" s="130"/>
      <c r="R10" s="123">
        <f>IF($A10="","",VLOOKUP($A10,野球ネットデータ!$A$3:$AK$152,33,0))</f>
        <v>0</v>
      </c>
      <c r="S10" s="132" t="e">
        <f>LEFT(IF($A10="","",VLOOKUP($A10,野球ネットデータ!$A$3:$AK$152,33,0)),SEARCH("中学",$R10)-1)</f>
        <v>#VALUE!</v>
      </c>
      <c r="T10" s="123" t="e">
        <f t="shared" si="0"/>
        <v>#VALUE!</v>
      </c>
      <c r="U10" s="133" t="e">
        <f t="shared" ref="U10:U73" si="4">IF(ISERROR(SEARCH("第",$T10)),$T10,LEFT($T10,SEARCH("第",$T10)-1)&amp;RIGHT($T10,1))</f>
        <v>#VALUE!</v>
      </c>
    </row>
    <row r="11" spans="1:21">
      <c r="A11" s="99">
        <f t="shared" si="1"/>
        <v>3</v>
      </c>
      <c r="B11" s="120"/>
      <c r="C11" s="120">
        <f>IF($A11="","",VLOOKUP($A11,野球ネットデータ!$A$3:$AK$152,9,0))</f>
        <v>0</v>
      </c>
      <c r="D11" s="120">
        <f>IF($A11="","",VLOOKUP($A11,野球ネットデータ!$A$3:$AK$152,10,0))</f>
        <v>0</v>
      </c>
      <c r="E11" s="128">
        <f>IF($A11="","",VLOOKUP($A11,野球ネットデータ!$A$3:$AK$152,13,0))</f>
        <v>0</v>
      </c>
      <c r="F11" s="129">
        <f>IF($A11="","",VLOOKUP($A11,野球ネットデータ!$A$3:$AK$152,31,0))</f>
        <v>0</v>
      </c>
      <c r="G11" s="129">
        <f t="shared" si="2"/>
        <v>-1</v>
      </c>
      <c r="H11" s="120">
        <f>IF($A11="","",VLOOKUP($A11,野球ネットデータ!$A$3:$AK$152,25,0))</f>
        <v>0</v>
      </c>
      <c r="I11" s="120">
        <f>IF($A11="","",VLOOKUP($A11,野球ネットデータ!$A$3:$AK$152,26,0))</f>
        <v>0</v>
      </c>
      <c r="J11" s="120">
        <f>IF($A11="","",VLOOKUP($A11,野球ネットデータ!$A$3:$AK$152,23,0))</f>
        <v>0</v>
      </c>
      <c r="K11" s="120">
        <f>IF($A11="","",VLOOKUP($A11,野球ネットデータ!$A$3:$AK$152,24,0))</f>
        <v>0</v>
      </c>
      <c r="L11" s="124" t="str">
        <f t="shared" si="3"/>
        <v/>
      </c>
      <c r="M11" s="130"/>
      <c r="R11" s="123">
        <f>IF($A11="","",VLOOKUP($A11,野球ネットデータ!$A$3:$AK$152,33,0))</f>
        <v>0</v>
      </c>
      <c r="S11" s="132" t="e">
        <f>LEFT(IF($A11="","",VLOOKUP($A11,野球ネットデータ!$A$3:$AK$152,33,0)),SEARCH("中学",$R11)-1)</f>
        <v>#VALUE!</v>
      </c>
      <c r="T11" s="123" t="e">
        <f t="shared" si="0"/>
        <v>#VALUE!</v>
      </c>
      <c r="U11" s="133" t="e">
        <f t="shared" si="4"/>
        <v>#VALUE!</v>
      </c>
    </row>
    <row r="12" spans="1:21">
      <c r="A12" s="99">
        <f t="shared" si="1"/>
        <v>4</v>
      </c>
      <c r="B12" s="120"/>
      <c r="C12" s="120">
        <f>IF($A12="","",VLOOKUP($A12,野球ネットデータ!$A$3:$AK$152,9,0))</f>
        <v>0</v>
      </c>
      <c r="D12" s="120">
        <f>IF($A12="","",VLOOKUP($A12,野球ネットデータ!$A$3:$AK$152,10,0))</f>
        <v>0</v>
      </c>
      <c r="E12" s="128">
        <f>IF($A12="","",VLOOKUP($A12,野球ネットデータ!$A$3:$AK$152,13,0))</f>
        <v>0</v>
      </c>
      <c r="F12" s="129">
        <f>IF($A12="","",VLOOKUP($A12,野球ネットデータ!$A$3:$AK$152,31,0))</f>
        <v>0</v>
      </c>
      <c r="G12" s="129">
        <f t="shared" si="2"/>
        <v>-1</v>
      </c>
      <c r="H12" s="120">
        <f>IF($A12="","",VLOOKUP($A12,野球ネットデータ!$A$3:$AK$152,25,0))</f>
        <v>0</v>
      </c>
      <c r="I12" s="120">
        <f>IF($A12="","",VLOOKUP($A12,野球ネットデータ!$A$3:$AK$152,26,0))</f>
        <v>0</v>
      </c>
      <c r="J12" s="120">
        <f>IF($A12="","",VLOOKUP($A12,野球ネットデータ!$A$3:$AK$152,23,0))</f>
        <v>0</v>
      </c>
      <c r="K12" s="120">
        <f>IF($A12="","",VLOOKUP($A12,野球ネットデータ!$A$3:$AK$152,24,0))</f>
        <v>0</v>
      </c>
      <c r="L12" s="124" t="str">
        <f t="shared" si="3"/>
        <v/>
      </c>
      <c r="M12" s="130"/>
      <c r="R12" s="123">
        <f>IF($A12="","",VLOOKUP($A12,野球ネットデータ!$A$3:$AK$152,33,0))</f>
        <v>0</v>
      </c>
      <c r="S12" s="132" t="e">
        <f>LEFT(IF($A12="","",VLOOKUP($A12,野球ネットデータ!$A$3:$AK$152,33,0)),SEARCH("中学",$R12)-1)</f>
        <v>#VALUE!</v>
      </c>
      <c r="T12" s="123" t="e">
        <f t="shared" si="0"/>
        <v>#VALUE!</v>
      </c>
      <c r="U12" s="133" t="e">
        <f t="shared" si="4"/>
        <v>#VALUE!</v>
      </c>
    </row>
    <row r="13" spans="1:21">
      <c r="A13" s="99">
        <f t="shared" si="1"/>
        <v>5</v>
      </c>
      <c r="B13" s="120"/>
      <c r="C13" s="120">
        <f>IF($A13="","",VLOOKUP($A13,野球ネットデータ!$A$3:$AK$152,9,0))</f>
        <v>0</v>
      </c>
      <c r="D13" s="120">
        <f>IF($A13="","",VLOOKUP($A13,野球ネットデータ!$A$3:$AK$152,10,0))</f>
        <v>0</v>
      </c>
      <c r="E13" s="128">
        <f>IF($A13="","",VLOOKUP($A13,野球ネットデータ!$A$3:$AK$152,13,0))</f>
        <v>0</v>
      </c>
      <c r="F13" s="129">
        <f>IF($A13="","",VLOOKUP($A13,野球ネットデータ!$A$3:$AK$152,31,0))</f>
        <v>0</v>
      </c>
      <c r="G13" s="129">
        <f t="shared" si="2"/>
        <v>-1</v>
      </c>
      <c r="H13" s="120">
        <f>IF($A13="","",VLOOKUP($A13,野球ネットデータ!$A$3:$AK$152,25,0))</f>
        <v>0</v>
      </c>
      <c r="I13" s="120">
        <f>IF($A13="","",VLOOKUP($A13,野球ネットデータ!$A$3:$AK$152,26,0))</f>
        <v>0</v>
      </c>
      <c r="J13" s="120">
        <f>IF($A13="","",VLOOKUP($A13,野球ネットデータ!$A$3:$AK$152,23,0))</f>
        <v>0</v>
      </c>
      <c r="K13" s="120">
        <f>IF($A13="","",VLOOKUP($A13,野球ネットデータ!$A$3:$AK$152,24,0))</f>
        <v>0</v>
      </c>
      <c r="L13" s="124" t="str">
        <f t="shared" si="3"/>
        <v/>
      </c>
      <c r="M13" s="130"/>
      <c r="R13" s="123">
        <f>IF($A13="","",VLOOKUP($A13,野球ネットデータ!$A$3:$AK$152,33,0))</f>
        <v>0</v>
      </c>
      <c r="S13" s="132" t="e">
        <f>LEFT(IF($A13="","",VLOOKUP($A13,野球ネットデータ!$A$3:$AK$152,33,0)),SEARCH("中学",$R13)-1)</f>
        <v>#VALUE!</v>
      </c>
      <c r="T13" s="123" t="e">
        <f t="shared" si="0"/>
        <v>#VALUE!</v>
      </c>
      <c r="U13" s="133" t="e">
        <f t="shared" si="4"/>
        <v>#VALUE!</v>
      </c>
    </row>
    <row r="14" spans="1:21">
      <c r="A14" s="99">
        <f t="shared" si="1"/>
        <v>6</v>
      </c>
      <c r="B14" s="120"/>
      <c r="C14" s="120">
        <f>IF($A14="","",VLOOKUP($A14,野球ネットデータ!$A$3:$AK$152,9,0))</f>
        <v>0</v>
      </c>
      <c r="D14" s="120">
        <f>IF($A14="","",VLOOKUP($A14,野球ネットデータ!$A$3:$AK$152,10,0))</f>
        <v>0</v>
      </c>
      <c r="E14" s="128">
        <f>IF($A14="","",VLOOKUP($A14,野球ネットデータ!$A$3:$AK$152,13,0))</f>
        <v>0</v>
      </c>
      <c r="F14" s="129">
        <f>IF($A14="","",VLOOKUP($A14,野球ネットデータ!$A$3:$AK$152,31,0))</f>
        <v>0</v>
      </c>
      <c r="G14" s="129">
        <f t="shared" si="2"/>
        <v>-1</v>
      </c>
      <c r="H14" s="120">
        <f>IF($A14="","",VLOOKUP($A14,野球ネットデータ!$A$3:$AK$152,25,0))</f>
        <v>0</v>
      </c>
      <c r="I14" s="120">
        <f>IF($A14="","",VLOOKUP($A14,野球ネットデータ!$A$3:$AK$152,26,0))</f>
        <v>0</v>
      </c>
      <c r="J14" s="120">
        <f>IF($A14="","",VLOOKUP($A14,野球ネットデータ!$A$3:$AK$152,23,0))</f>
        <v>0</v>
      </c>
      <c r="K14" s="120">
        <f>IF($A14="","",VLOOKUP($A14,野球ネットデータ!$A$3:$AK$152,24,0))</f>
        <v>0</v>
      </c>
      <c r="L14" s="124" t="str">
        <f t="shared" si="3"/>
        <v/>
      </c>
      <c r="M14" s="130"/>
      <c r="R14" s="123">
        <f>IF($A14="","",VLOOKUP($A14,野球ネットデータ!$A$3:$AK$152,33,0))</f>
        <v>0</v>
      </c>
      <c r="S14" s="132" t="e">
        <f>LEFT(IF($A14="","",VLOOKUP($A14,野球ネットデータ!$A$3:$AK$152,33,0)),SEARCH("中学",$R14)-1)</f>
        <v>#VALUE!</v>
      </c>
      <c r="T14" s="123" t="e">
        <f t="shared" si="0"/>
        <v>#VALUE!</v>
      </c>
      <c r="U14" s="133" t="e">
        <f t="shared" si="4"/>
        <v>#VALUE!</v>
      </c>
    </row>
    <row r="15" spans="1:21">
      <c r="A15" s="99">
        <f t="shared" si="1"/>
        <v>7</v>
      </c>
      <c r="B15" s="120"/>
      <c r="C15" s="120">
        <f>IF($A15="","",VLOOKUP($A15,野球ネットデータ!$A$3:$AK$152,9,0))</f>
        <v>0</v>
      </c>
      <c r="D15" s="120">
        <f>IF($A15="","",VLOOKUP($A15,野球ネットデータ!$A$3:$AK$152,10,0))</f>
        <v>0</v>
      </c>
      <c r="E15" s="128">
        <f>IF($A15="","",VLOOKUP($A15,野球ネットデータ!$A$3:$AK$152,13,0))</f>
        <v>0</v>
      </c>
      <c r="F15" s="129">
        <f>IF($A15="","",VLOOKUP($A15,野球ネットデータ!$A$3:$AK$152,31,0))</f>
        <v>0</v>
      </c>
      <c r="G15" s="129">
        <f t="shared" si="2"/>
        <v>-1</v>
      </c>
      <c r="H15" s="120">
        <f>IF($A15="","",VLOOKUP($A15,野球ネットデータ!$A$3:$AK$152,25,0))</f>
        <v>0</v>
      </c>
      <c r="I15" s="120">
        <f>IF($A15="","",VLOOKUP($A15,野球ネットデータ!$A$3:$AK$152,26,0))</f>
        <v>0</v>
      </c>
      <c r="J15" s="120">
        <f>IF($A15="","",VLOOKUP($A15,野球ネットデータ!$A$3:$AK$152,23,0))</f>
        <v>0</v>
      </c>
      <c r="K15" s="120">
        <f>IF($A15="","",VLOOKUP($A15,野球ネットデータ!$A$3:$AK$152,24,0))</f>
        <v>0</v>
      </c>
      <c r="L15" s="124" t="str">
        <f t="shared" si="3"/>
        <v/>
      </c>
      <c r="M15" s="130"/>
      <c r="R15" s="123">
        <f>IF($A15="","",VLOOKUP($A15,野球ネットデータ!$A$3:$AK$152,33,0))</f>
        <v>0</v>
      </c>
      <c r="S15" s="132" t="e">
        <f>LEFT(IF($A15="","",VLOOKUP($A15,野球ネットデータ!$A$3:$AK$152,33,0)),SEARCH("中学",$R15)-1)</f>
        <v>#VALUE!</v>
      </c>
      <c r="T15" s="123" t="e">
        <f t="shared" si="0"/>
        <v>#VALUE!</v>
      </c>
      <c r="U15" s="133" t="e">
        <f t="shared" si="4"/>
        <v>#VALUE!</v>
      </c>
    </row>
    <row r="16" spans="1:21">
      <c r="A16" s="99">
        <f t="shared" si="1"/>
        <v>8</v>
      </c>
      <c r="B16" s="120"/>
      <c r="C16" s="120">
        <f>IF($A16="","",VLOOKUP($A16,野球ネットデータ!$A$3:$AK$152,9,0))</f>
        <v>0</v>
      </c>
      <c r="D16" s="120">
        <f>IF($A16="","",VLOOKUP($A16,野球ネットデータ!$A$3:$AK$152,10,0))</f>
        <v>0</v>
      </c>
      <c r="E16" s="128">
        <f>IF($A16="","",VLOOKUP($A16,野球ネットデータ!$A$3:$AK$152,13,0))</f>
        <v>0</v>
      </c>
      <c r="F16" s="129">
        <f>IF($A16="","",VLOOKUP($A16,野球ネットデータ!$A$3:$AK$152,31,0))</f>
        <v>0</v>
      </c>
      <c r="G16" s="129">
        <f t="shared" si="2"/>
        <v>-1</v>
      </c>
      <c r="H16" s="120">
        <f>IF($A16="","",VLOOKUP($A16,野球ネットデータ!$A$3:$AK$152,25,0))</f>
        <v>0</v>
      </c>
      <c r="I16" s="120">
        <f>IF($A16="","",VLOOKUP($A16,野球ネットデータ!$A$3:$AK$152,26,0))</f>
        <v>0</v>
      </c>
      <c r="J16" s="120">
        <f>IF($A16="","",VLOOKUP($A16,野球ネットデータ!$A$3:$AK$152,23,0))</f>
        <v>0</v>
      </c>
      <c r="K16" s="120">
        <f>IF($A16="","",VLOOKUP($A16,野球ネットデータ!$A$3:$AK$152,24,0))</f>
        <v>0</v>
      </c>
      <c r="L16" s="124" t="str">
        <f t="shared" si="3"/>
        <v/>
      </c>
      <c r="M16" s="130"/>
      <c r="R16" s="123">
        <f>IF($A16="","",VLOOKUP($A16,野球ネットデータ!$A$3:$AK$152,33,0))</f>
        <v>0</v>
      </c>
      <c r="S16" s="132" t="e">
        <f>LEFT(IF($A16="","",VLOOKUP($A16,野球ネットデータ!$A$3:$AK$152,33,0)),SEARCH("中学",$R16)-1)</f>
        <v>#VALUE!</v>
      </c>
      <c r="T16" s="123" t="e">
        <f t="shared" si="0"/>
        <v>#VALUE!</v>
      </c>
      <c r="U16" s="133" t="e">
        <f t="shared" si="4"/>
        <v>#VALUE!</v>
      </c>
    </row>
    <row r="17" spans="1:21">
      <c r="A17" s="99">
        <f t="shared" si="1"/>
        <v>9</v>
      </c>
      <c r="B17" s="120"/>
      <c r="C17" s="120">
        <f>IF($A17="","",VLOOKUP($A17,野球ネットデータ!$A$3:$AK$152,9,0))</f>
        <v>0</v>
      </c>
      <c r="D17" s="120">
        <f>IF($A17="","",VLOOKUP($A17,野球ネットデータ!$A$3:$AK$152,10,0))</f>
        <v>0</v>
      </c>
      <c r="E17" s="128">
        <f>IF($A17="","",VLOOKUP($A17,野球ネットデータ!$A$3:$AK$152,13,0))</f>
        <v>0</v>
      </c>
      <c r="F17" s="129">
        <f>IF($A17="","",VLOOKUP($A17,野球ネットデータ!$A$3:$AK$152,31,0))</f>
        <v>0</v>
      </c>
      <c r="G17" s="129">
        <f t="shared" si="2"/>
        <v>-1</v>
      </c>
      <c r="H17" s="120">
        <f>IF($A17="","",VLOOKUP($A17,野球ネットデータ!$A$3:$AK$152,25,0))</f>
        <v>0</v>
      </c>
      <c r="I17" s="120">
        <f>IF($A17="","",VLOOKUP($A17,野球ネットデータ!$A$3:$AK$152,26,0))</f>
        <v>0</v>
      </c>
      <c r="J17" s="120">
        <f>IF($A17="","",VLOOKUP($A17,野球ネットデータ!$A$3:$AK$152,23,0))</f>
        <v>0</v>
      </c>
      <c r="K17" s="120">
        <f>IF($A17="","",VLOOKUP($A17,野球ネットデータ!$A$3:$AK$152,24,0))</f>
        <v>0</v>
      </c>
      <c r="L17" s="124" t="str">
        <f t="shared" si="3"/>
        <v/>
      </c>
      <c r="M17" s="130"/>
      <c r="R17" s="123">
        <f>IF($A17="","",VLOOKUP($A17,野球ネットデータ!$A$3:$AK$152,33,0))</f>
        <v>0</v>
      </c>
      <c r="S17" s="132" t="e">
        <f>LEFT(IF($A17="","",VLOOKUP($A17,野球ネットデータ!$A$3:$AK$152,33,0)),SEARCH("中学",$R17)-1)</f>
        <v>#VALUE!</v>
      </c>
      <c r="T17" s="123" t="e">
        <f t="shared" si="0"/>
        <v>#VALUE!</v>
      </c>
      <c r="U17" s="133" t="e">
        <f t="shared" si="4"/>
        <v>#VALUE!</v>
      </c>
    </row>
    <row r="18" spans="1:21">
      <c r="A18" s="99">
        <f t="shared" si="1"/>
        <v>10</v>
      </c>
      <c r="B18" s="120"/>
      <c r="C18" s="120">
        <f>IF($A18="","",VLOOKUP($A18,野球ネットデータ!$A$3:$AK$152,9,0))</f>
        <v>0</v>
      </c>
      <c r="D18" s="120">
        <f>IF($A18="","",VLOOKUP($A18,野球ネットデータ!$A$3:$AK$152,10,0))</f>
        <v>0</v>
      </c>
      <c r="E18" s="128">
        <f>IF($A18="","",VLOOKUP($A18,野球ネットデータ!$A$3:$AK$152,13,0))</f>
        <v>0</v>
      </c>
      <c r="F18" s="129">
        <f>IF($A18="","",VLOOKUP($A18,野球ネットデータ!$A$3:$AK$152,31,0))</f>
        <v>0</v>
      </c>
      <c r="G18" s="129">
        <f t="shared" si="2"/>
        <v>-1</v>
      </c>
      <c r="H18" s="120">
        <f>IF($A18="","",VLOOKUP($A18,野球ネットデータ!$A$3:$AK$152,25,0))</f>
        <v>0</v>
      </c>
      <c r="I18" s="120">
        <f>IF($A18="","",VLOOKUP($A18,野球ネットデータ!$A$3:$AK$152,26,0))</f>
        <v>0</v>
      </c>
      <c r="J18" s="120">
        <f>IF($A18="","",VLOOKUP($A18,野球ネットデータ!$A$3:$AK$152,23,0))</f>
        <v>0</v>
      </c>
      <c r="K18" s="120">
        <f>IF($A18="","",VLOOKUP($A18,野球ネットデータ!$A$3:$AK$152,24,0))</f>
        <v>0</v>
      </c>
      <c r="L18" s="124" t="str">
        <f t="shared" si="3"/>
        <v/>
      </c>
      <c r="M18" s="130"/>
      <c r="R18" s="123">
        <f>IF($A18="","",VLOOKUP($A18,野球ネットデータ!$A$3:$AK$152,33,0))</f>
        <v>0</v>
      </c>
      <c r="S18" s="132" t="e">
        <f>LEFT(IF($A18="","",VLOOKUP($A18,野球ネットデータ!$A$3:$AK$152,33,0)),SEARCH("中学",$R18)-1)</f>
        <v>#VALUE!</v>
      </c>
      <c r="T18" s="123" t="e">
        <f t="shared" si="0"/>
        <v>#VALUE!</v>
      </c>
      <c r="U18" s="133" t="e">
        <f t="shared" si="4"/>
        <v>#VALUE!</v>
      </c>
    </row>
    <row r="19" spans="1:21">
      <c r="A19" s="99">
        <f t="shared" si="1"/>
        <v>11</v>
      </c>
      <c r="B19" s="120"/>
      <c r="C19" s="120">
        <f>IF($A19="","",VLOOKUP($A19,野球ネットデータ!$A$3:$AK$152,9,0))</f>
        <v>0</v>
      </c>
      <c r="D19" s="120">
        <f>IF($A19="","",VLOOKUP($A19,野球ネットデータ!$A$3:$AK$152,10,0))</f>
        <v>0</v>
      </c>
      <c r="E19" s="128">
        <f>IF($A19="","",VLOOKUP($A19,野球ネットデータ!$A$3:$AK$152,13,0))</f>
        <v>0</v>
      </c>
      <c r="F19" s="129">
        <f>IF($A19="","",VLOOKUP($A19,野球ネットデータ!$A$3:$AK$152,31,0))</f>
        <v>0</v>
      </c>
      <c r="G19" s="129">
        <f t="shared" si="2"/>
        <v>-1</v>
      </c>
      <c r="H19" s="120">
        <f>IF($A19="","",VLOOKUP($A19,野球ネットデータ!$A$3:$AK$152,25,0))</f>
        <v>0</v>
      </c>
      <c r="I19" s="120">
        <f>IF($A19="","",VLOOKUP($A19,野球ネットデータ!$A$3:$AK$152,26,0))</f>
        <v>0</v>
      </c>
      <c r="J19" s="120">
        <f>IF($A19="","",VLOOKUP($A19,野球ネットデータ!$A$3:$AK$152,23,0))</f>
        <v>0</v>
      </c>
      <c r="K19" s="120">
        <f>IF($A19="","",VLOOKUP($A19,野球ネットデータ!$A$3:$AK$152,24,0))</f>
        <v>0</v>
      </c>
      <c r="L19" s="124" t="str">
        <f t="shared" si="3"/>
        <v/>
      </c>
      <c r="M19" s="130"/>
      <c r="R19" s="123">
        <f>IF($A19="","",VLOOKUP($A19,野球ネットデータ!$A$3:$AK$152,33,0))</f>
        <v>0</v>
      </c>
      <c r="S19" s="132" t="e">
        <f>LEFT(IF($A19="","",VLOOKUP($A19,野球ネットデータ!$A$3:$AK$152,33,0)),SEARCH("中学",$R19)-1)</f>
        <v>#VALUE!</v>
      </c>
      <c r="T19" s="123" t="e">
        <f t="shared" si="0"/>
        <v>#VALUE!</v>
      </c>
      <c r="U19" s="133" t="e">
        <f t="shared" si="4"/>
        <v>#VALUE!</v>
      </c>
    </row>
    <row r="20" spans="1:21">
      <c r="A20" s="99">
        <f t="shared" si="1"/>
        <v>12</v>
      </c>
      <c r="B20" s="120"/>
      <c r="C20" s="120">
        <f>IF($A20="","",VLOOKUP($A20,野球ネットデータ!$A$3:$AK$152,9,0))</f>
        <v>0</v>
      </c>
      <c r="D20" s="120">
        <f>IF($A20="","",VLOOKUP($A20,野球ネットデータ!$A$3:$AK$152,10,0))</f>
        <v>0</v>
      </c>
      <c r="E20" s="128">
        <f>IF($A20="","",VLOOKUP($A20,野球ネットデータ!$A$3:$AK$152,13,0))</f>
        <v>0</v>
      </c>
      <c r="F20" s="129">
        <f>IF($A20="","",VLOOKUP($A20,野球ネットデータ!$A$3:$AK$152,31,0))</f>
        <v>0</v>
      </c>
      <c r="G20" s="129">
        <f t="shared" si="2"/>
        <v>-1</v>
      </c>
      <c r="H20" s="120">
        <f>IF($A20="","",VLOOKUP($A20,野球ネットデータ!$A$3:$AK$152,25,0))</f>
        <v>0</v>
      </c>
      <c r="I20" s="120">
        <f>IF($A20="","",VLOOKUP($A20,野球ネットデータ!$A$3:$AK$152,26,0))</f>
        <v>0</v>
      </c>
      <c r="J20" s="120">
        <f>IF($A20="","",VLOOKUP($A20,野球ネットデータ!$A$3:$AK$152,23,0))</f>
        <v>0</v>
      </c>
      <c r="K20" s="120">
        <f>IF($A20="","",VLOOKUP($A20,野球ネットデータ!$A$3:$AK$152,24,0))</f>
        <v>0</v>
      </c>
      <c r="L20" s="124" t="str">
        <f t="shared" si="3"/>
        <v/>
      </c>
      <c r="M20" s="130"/>
      <c r="R20" s="123">
        <f>IF($A20="","",VLOOKUP($A20,野球ネットデータ!$A$3:$AK$152,33,0))</f>
        <v>0</v>
      </c>
      <c r="S20" s="132" t="e">
        <f>LEFT(IF($A20="","",VLOOKUP($A20,野球ネットデータ!$A$3:$AK$152,33,0)),SEARCH("中学",$R20)-1)</f>
        <v>#VALUE!</v>
      </c>
      <c r="T20" s="123" t="e">
        <f t="shared" si="0"/>
        <v>#VALUE!</v>
      </c>
      <c r="U20" s="133" t="e">
        <f t="shared" si="4"/>
        <v>#VALUE!</v>
      </c>
    </row>
    <row r="21" spans="1:21">
      <c r="A21" s="99">
        <f t="shared" si="1"/>
        <v>13</v>
      </c>
      <c r="B21" s="120"/>
      <c r="C21" s="120">
        <f>IF($A21="","",VLOOKUP($A21,野球ネットデータ!$A$3:$AK$152,9,0))</f>
        <v>0</v>
      </c>
      <c r="D21" s="120">
        <f>IF($A21="","",VLOOKUP($A21,野球ネットデータ!$A$3:$AK$152,10,0))</f>
        <v>0</v>
      </c>
      <c r="E21" s="128">
        <f>IF($A21="","",VLOOKUP($A21,野球ネットデータ!$A$3:$AK$152,13,0))</f>
        <v>0</v>
      </c>
      <c r="F21" s="129">
        <f>IF($A21="","",VLOOKUP($A21,野球ネットデータ!$A$3:$AK$152,31,0))</f>
        <v>0</v>
      </c>
      <c r="G21" s="129">
        <f t="shared" si="2"/>
        <v>-1</v>
      </c>
      <c r="H21" s="120">
        <f>IF($A21="","",VLOOKUP($A21,野球ネットデータ!$A$3:$AK$152,25,0))</f>
        <v>0</v>
      </c>
      <c r="I21" s="120">
        <f>IF($A21="","",VLOOKUP($A21,野球ネットデータ!$A$3:$AK$152,26,0))</f>
        <v>0</v>
      </c>
      <c r="J21" s="120">
        <f>IF($A21="","",VLOOKUP($A21,野球ネットデータ!$A$3:$AK$152,23,0))</f>
        <v>0</v>
      </c>
      <c r="K21" s="120">
        <f>IF($A21="","",VLOOKUP($A21,野球ネットデータ!$A$3:$AK$152,24,0))</f>
        <v>0</v>
      </c>
      <c r="L21" s="124" t="str">
        <f t="shared" si="3"/>
        <v/>
      </c>
      <c r="M21" s="130"/>
      <c r="R21" s="123">
        <f>IF($A21="","",VLOOKUP($A21,野球ネットデータ!$A$3:$AK$152,33,0))</f>
        <v>0</v>
      </c>
      <c r="S21" s="132" t="e">
        <f>LEFT(IF($A21="","",VLOOKUP($A21,野球ネットデータ!$A$3:$AK$152,33,0)),SEARCH("中学",$R21)-1)</f>
        <v>#VALUE!</v>
      </c>
      <c r="T21" s="123" t="e">
        <f t="shared" si="0"/>
        <v>#VALUE!</v>
      </c>
      <c r="U21" s="133" t="e">
        <f t="shared" si="4"/>
        <v>#VALUE!</v>
      </c>
    </row>
    <row r="22" spans="1:21">
      <c r="A22" s="99">
        <f t="shared" si="1"/>
        <v>14</v>
      </c>
      <c r="B22" s="120"/>
      <c r="C22" s="120">
        <f>IF($A22="","",VLOOKUP($A22,野球ネットデータ!$A$3:$AK$152,9,0))</f>
        <v>0</v>
      </c>
      <c r="D22" s="120">
        <f>IF($A22="","",VLOOKUP($A22,野球ネットデータ!$A$3:$AK$152,10,0))</f>
        <v>0</v>
      </c>
      <c r="E22" s="128">
        <f>IF($A22="","",VLOOKUP($A22,野球ネットデータ!$A$3:$AK$152,13,0))</f>
        <v>0</v>
      </c>
      <c r="F22" s="129">
        <f>IF($A22="","",VLOOKUP($A22,野球ネットデータ!$A$3:$AK$152,31,0))</f>
        <v>0</v>
      </c>
      <c r="G22" s="129">
        <f t="shared" si="2"/>
        <v>-1</v>
      </c>
      <c r="H22" s="120">
        <f>IF($A22="","",VLOOKUP($A22,野球ネットデータ!$A$3:$AK$152,25,0))</f>
        <v>0</v>
      </c>
      <c r="I22" s="120">
        <f>IF($A22="","",VLOOKUP($A22,野球ネットデータ!$A$3:$AK$152,26,0))</f>
        <v>0</v>
      </c>
      <c r="J22" s="120">
        <f>IF($A22="","",VLOOKUP($A22,野球ネットデータ!$A$3:$AK$152,23,0))</f>
        <v>0</v>
      </c>
      <c r="K22" s="120">
        <f>IF($A22="","",VLOOKUP($A22,野球ネットデータ!$A$3:$AK$152,24,0))</f>
        <v>0</v>
      </c>
      <c r="L22" s="124" t="str">
        <f t="shared" si="3"/>
        <v/>
      </c>
      <c r="M22" s="130"/>
      <c r="R22" s="123">
        <f>IF($A22="","",VLOOKUP($A22,野球ネットデータ!$A$3:$AK$152,33,0))</f>
        <v>0</v>
      </c>
      <c r="S22" s="132" t="e">
        <f>LEFT(IF($A22="","",VLOOKUP($A22,野球ネットデータ!$A$3:$AK$152,33,0)),SEARCH("中学",$R22)-1)</f>
        <v>#VALUE!</v>
      </c>
      <c r="T22" s="123" t="e">
        <f t="shared" si="0"/>
        <v>#VALUE!</v>
      </c>
      <c r="U22" s="133" t="e">
        <f t="shared" si="4"/>
        <v>#VALUE!</v>
      </c>
    </row>
    <row r="23" spans="1:21">
      <c r="A23" s="99">
        <f t="shared" si="1"/>
        <v>15</v>
      </c>
      <c r="B23" s="120"/>
      <c r="C23" s="120">
        <f>IF($A23="","",VLOOKUP($A23,野球ネットデータ!$A$3:$AK$152,9,0))</f>
        <v>0</v>
      </c>
      <c r="D23" s="120">
        <f>IF($A23="","",VLOOKUP($A23,野球ネットデータ!$A$3:$AK$152,10,0))</f>
        <v>0</v>
      </c>
      <c r="E23" s="128">
        <f>IF($A23="","",VLOOKUP($A23,野球ネットデータ!$A$3:$AK$152,13,0))</f>
        <v>0</v>
      </c>
      <c r="F23" s="129">
        <f>IF($A23="","",VLOOKUP($A23,野球ネットデータ!$A$3:$AK$152,31,0))</f>
        <v>0</v>
      </c>
      <c r="G23" s="129">
        <f t="shared" si="2"/>
        <v>-1</v>
      </c>
      <c r="H23" s="120">
        <f>IF($A23="","",VLOOKUP($A23,野球ネットデータ!$A$3:$AK$152,25,0))</f>
        <v>0</v>
      </c>
      <c r="I23" s="120">
        <f>IF($A23="","",VLOOKUP($A23,野球ネットデータ!$A$3:$AK$152,26,0))</f>
        <v>0</v>
      </c>
      <c r="J23" s="120">
        <f>IF($A23="","",VLOOKUP($A23,野球ネットデータ!$A$3:$AK$152,23,0))</f>
        <v>0</v>
      </c>
      <c r="K23" s="120">
        <f>IF($A23="","",VLOOKUP($A23,野球ネットデータ!$A$3:$AK$152,24,0))</f>
        <v>0</v>
      </c>
      <c r="L23" s="124" t="str">
        <f t="shared" si="3"/>
        <v/>
      </c>
      <c r="M23" s="130"/>
      <c r="R23" s="123">
        <f>IF($A23="","",VLOOKUP($A23,野球ネットデータ!$A$3:$AK$152,33,0))</f>
        <v>0</v>
      </c>
      <c r="S23" s="132" t="e">
        <f>LEFT(IF($A23="","",VLOOKUP($A23,野球ネットデータ!$A$3:$AK$152,33,0)),SEARCH("中学",$R23)-1)</f>
        <v>#VALUE!</v>
      </c>
      <c r="T23" s="123" t="e">
        <f t="shared" si="0"/>
        <v>#VALUE!</v>
      </c>
      <c r="U23" s="133" t="e">
        <f t="shared" si="4"/>
        <v>#VALUE!</v>
      </c>
    </row>
    <row r="24" spans="1:21">
      <c r="A24" s="99">
        <f t="shared" si="1"/>
        <v>16</v>
      </c>
      <c r="B24" s="120"/>
      <c r="C24" s="120">
        <f>IF($A24="","",VLOOKUP($A24,野球ネットデータ!$A$3:$AK$152,9,0))</f>
        <v>0</v>
      </c>
      <c r="D24" s="120">
        <f>IF($A24="","",VLOOKUP($A24,野球ネットデータ!$A$3:$AK$152,10,0))</f>
        <v>0</v>
      </c>
      <c r="E24" s="128">
        <f>IF($A24="","",VLOOKUP($A24,野球ネットデータ!$A$3:$AK$152,13,0))</f>
        <v>0</v>
      </c>
      <c r="F24" s="129">
        <f>IF($A24="","",VLOOKUP($A24,野球ネットデータ!$A$3:$AK$152,31,0))</f>
        <v>0</v>
      </c>
      <c r="G24" s="129">
        <f t="shared" si="2"/>
        <v>-1</v>
      </c>
      <c r="H24" s="120">
        <f>IF($A24="","",VLOOKUP($A24,野球ネットデータ!$A$3:$AK$152,25,0))</f>
        <v>0</v>
      </c>
      <c r="I24" s="120">
        <f>IF($A24="","",VLOOKUP($A24,野球ネットデータ!$A$3:$AK$152,26,0))</f>
        <v>0</v>
      </c>
      <c r="J24" s="120">
        <f>IF($A24="","",VLOOKUP($A24,野球ネットデータ!$A$3:$AK$152,23,0))</f>
        <v>0</v>
      </c>
      <c r="K24" s="120">
        <f>IF($A24="","",VLOOKUP($A24,野球ネットデータ!$A$3:$AK$152,24,0))</f>
        <v>0</v>
      </c>
      <c r="L24" s="124" t="str">
        <f t="shared" si="3"/>
        <v/>
      </c>
      <c r="M24" s="130"/>
      <c r="R24" s="123">
        <f>IF($A24="","",VLOOKUP($A24,野球ネットデータ!$A$3:$AK$152,33,0))</f>
        <v>0</v>
      </c>
      <c r="S24" s="132" t="e">
        <f>LEFT(IF($A24="","",VLOOKUP($A24,野球ネットデータ!$A$3:$AK$152,33,0)),SEARCH("中学",$R24)-1)</f>
        <v>#VALUE!</v>
      </c>
      <c r="T24" s="123" t="e">
        <f t="shared" si="0"/>
        <v>#VALUE!</v>
      </c>
      <c r="U24" s="133" t="e">
        <f t="shared" si="4"/>
        <v>#VALUE!</v>
      </c>
    </row>
    <row r="25" spans="1:21">
      <c r="A25" s="99">
        <f t="shared" si="1"/>
        <v>17</v>
      </c>
      <c r="B25" s="120"/>
      <c r="C25" s="120">
        <f>IF($A25="","",VLOOKUP($A25,野球ネットデータ!$A$3:$AK$152,9,0))</f>
        <v>0</v>
      </c>
      <c r="D25" s="120">
        <f>IF($A25="","",VLOOKUP($A25,野球ネットデータ!$A$3:$AK$152,10,0))</f>
        <v>0</v>
      </c>
      <c r="E25" s="128">
        <f>IF($A25="","",VLOOKUP($A25,野球ネットデータ!$A$3:$AK$152,13,0))</f>
        <v>0</v>
      </c>
      <c r="F25" s="129">
        <f>IF($A25="","",VLOOKUP($A25,野球ネットデータ!$A$3:$AK$152,31,0))</f>
        <v>0</v>
      </c>
      <c r="G25" s="129">
        <f t="shared" si="2"/>
        <v>-1</v>
      </c>
      <c r="H25" s="120">
        <f>IF($A25="","",VLOOKUP($A25,野球ネットデータ!$A$3:$AK$152,25,0))</f>
        <v>0</v>
      </c>
      <c r="I25" s="120">
        <f>IF($A25="","",VLOOKUP($A25,野球ネットデータ!$A$3:$AK$152,26,0))</f>
        <v>0</v>
      </c>
      <c r="J25" s="120">
        <f>IF($A25="","",VLOOKUP($A25,野球ネットデータ!$A$3:$AK$152,23,0))</f>
        <v>0</v>
      </c>
      <c r="K25" s="120">
        <f>IF($A25="","",VLOOKUP($A25,野球ネットデータ!$A$3:$AK$152,24,0))</f>
        <v>0</v>
      </c>
      <c r="L25" s="124" t="str">
        <f t="shared" si="3"/>
        <v/>
      </c>
      <c r="M25" s="130"/>
      <c r="R25" s="123">
        <f>IF($A25="","",VLOOKUP($A25,野球ネットデータ!$A$3:$AK$152,33,0))</f>
        <v>0</v>
      </c>
      <c r="S25" s="132" t="e">
        <f>LEFT(IF($A25="","",VLOOKUP($A25,野球ネットデータ!$A$3:$AK$152,33,0)),SEARCH("中学",$R25)-1)</f>
        <v>#VALUE!</v>
      </c>
      <c r="T25" s="123" t="e">
        <f t="shared" si="0"/>
        <v>#VALUE!</v>
      </c>
      <c r="U25" s="133" t="e">
        <f t="shared" si="4"/>
        <v>#VALUE!</v>
      </c>
    </row>
    <row r="26" spans="1:21">
      <c r="A26" s="99">
        <f t="shared" si="1"/>
        <v>18</v>
      </c>
      <c r="B26" s="120"/>
      <c r="C26" s="120">
        <f>IF($A26="","",VLOOKUP($A26,野球ネットデータ!$A$3:$AK$152,9,0))</f>
        <v>0</v>
      </c>
      <c r="D26" s="120">
        <f>IF($A26="","",VLOOKUP($A26,野球ネットデータ!$A$3:$AK$152,10,0))</f>
        <v>0</v>
      </c>
      <c r="E26" s="128">
        <f>IF($A26="","",VLOOKUP($A26,野球ネットデータ!$A$3:$AK$152,13,0))</f>
        <v>0</v>
      </c>
      <c r="F26" s="129">
        <f>IF($A26="","",VLOOKUP($A26,野球ネットデータ!$A$3:$AK$152,31,0))</f>
        <v>0</v>
      </c>
      <c r="G26" s="129">
        <f t="shared" si="2"/>
        <v>-1</v>
      </c>
      <c r="H26" s="120">
        <f>IF($A26="","",VLOOKUP($A26,野球ネットデータ!$A$3:$AK$152,25,0))</f>
        <v>0</v>
      </c>
      <c r="I26" s="120">
        <f>IF($A26="","",VLOOKUP($A26,野球ネットデータ!$A$3:$AK$152,26,0))</f>
        <v>0</v>
      </c>
      <c r="J26" s="120">
        <f>IF($A26="","",VLOOKUP($A26,野球ネットデータ!$A$3:$AK$152,23,0))</f>
        <v>0</v>
      </c>
      <c r="K26" s="120">
        <f>IF($A26="","",VLOOKUP($A26,野球ネットデータ!$A$3:$AK$152,24,0))</f>
        <v>0</v>
      </c>
      <c r="L26" s="124" t="str">
        <f t="shared" si="3"/>
        <v/>
      </c>
      <c r="M26" s="130"/>
      <c r="R26" s="123">
        <f>IF($A26="","",VLOOKUP($A26,野球ネットデータ!$A$3:$AK$152,33,0))</f>
        <v>0</v>
      </c>
      <c r="S26" s="132" t="e">
        <f>LEFT(IF($A26="","",VLOOKUP($A26,野球ネットデータ!$A$3:$AK$152,33,0)),SEARCH("中学",$R26)-1)</f>
        <v>#VALUE!</v>
      </c>
      <c r="T26" s="123" t="e">
        <f t="shared" si="0"/>
        <v>#VALUE!</v>
      </c>
      <c r="U26" s="133" t="e">
        <f t="shared" si="4"/>
        <v>#VALUE!</v>
      </c>
    </row>
    <row r="27" spans="1:21">
      <c r="A27" s="99">
        <f t="shared" si="1"/>
        <v>19</v>
      </c>
      <c r="B27" s="120"/>
      <c r="C27" s="120">
        <f>IF($A27="","",VLOOKUP($A27,野球ネットデータ!$A$3:$AK$152,9,0))</f>
        <v>0</v>
      </c>
      <c r="D27" s="120">
        <f>IF($A27="","",VLOOKUP($A27,野球ネットデータ!$A$3:$AK$152,10,0))</f>
        <v>0</v>
      </c>
      <c r="E27" s="128">
        <f>IF($A27="","",VLOOKUP($A27,野球ネットデータ!$A$3:$AK$152,13,0))</f>
        <v>0</v>
      </c>
      <c r="F27" s="129">
        <f>IF($A27="","",VLOOKUP($A27,野球ネットデータ!$A$3:$AK$152,31,0))</f>
        <v>0</v>
      </c>
      <c r="G27" s="129">
        <f t="shared" si="2"/>
        <v>-1</v>
      </c>
      <c r="H27" s="120">
        <f>IF($A27="","",VLOOKUP($A27,野球ネットデータ!$A$3:$AK$152,25,0))</f>
        <v>0</v>
      </c>
      <c r="I27" s="120">
        <f>IF($A27="","",VLOOKUP($A27,野球ネットデータ!$A$3:$AK$152,26,0))</f>
        <v>0</v>
      </c>
      <c r="J27" s="120">
        <f>IF($A27="","",VLOOKUP($A27,野球ネットデータ!$A$3:$AK$152,23,0))</f>
        <v>0</v>
      </c>
      <c r="K27" s="120">
        <f>IF($A27="","",VLOOKUP($A27,野球ネットデータ!$A$3:$AK$152,24,0))</f>
        <v>0</v>
      </c>
      <c r="L27" s="124" t="str">
        <f t="shared" si="3"/>
        <v/>
      </c>
      <c r="M27" s="130"/>
      <c r="R27" s="123">
        <f>IF($A27="","",VLOOKUP($A27,野球ネットデータ!$A$3:$AK$152,33,0))</f>
        <v>0</v>
      </c>
      <c r="S27" s="132" t="e">
        <f>LEFT(IF($A27="","",VLOOKUP($A27,野球ネットデータ!$A$3:$AK$152,33,0)),SEARCH("中学",$R27)-1)</f>
        <v>#VALUE!</v>
      </c>
      <c r="T27" s="123" t="e">
        <f t="shared" si="0"/>
        <v>#VALUE!</v>
      </c>
      <c r="U27" s="133" t="e">
        <f t="shared" si="4"/>
        <v>#VALUE!</v>
      </c>
    </row>
    <row r="28" spans="1:21">
      <c r="A28" s="99">
        <f t="shared" si="1"/>
        <v>20</v>
      </c>
      <c r="B28" s="120"/>
      <c r="C28" s="120">
        <f>IF($A28="","",VLOOKUP($A28,野球ネットデータ!$A$3:$AK$152,9,0))</f>
        <v>0</v>
      </c>
      <c r="D28" s="120">
        <f>IF($A28="","",VLOOKUP($A28,野球ネットデータ!$A$3:$AK$152,10,0))</f>
        <v>0</v>
      </c>
      <c r="E28" s="128">
        <f>IF($A28="","",VLOOKUP($A28,野球ネットデータ!$A$3:$AK$152,13,0))</f>
        <v>0</v>
      </c>
      <c r="F28" s="129">
        <f>IF($A28="","",VLOOKUP($A28,野球ネットデータ!$A$3:$AK$152,31,0))</f>
        <v>0</v>
      </c>
      <c r="G28" s="129">
        <f t="shared" si="2"/>
        <v>-1</v>
      </c>
      <c r="H28" s="120">
        <f>IF($A28="","",VLOOKUP($A28,野球ネットデータ!$A$3:$AK$152,25,0))</f>
        <v>0</v>
      </c>
      <c r="I28" s="120">
        <f>IF($A28="","",VLOOKUP($A28,野球ネットデータ!$A$3:$AK$152,26,0))</f>
        <v>0</v>
      </c>
      <c r="J28" s="120">
        <f>IF($A28="","",VLOOKUP($A28,野球ネットデータ!$A$3:$AK$152,23,0))</f>
        <v>0</v>
      </c>
      <c r="K28" s="120">
        <f>IF($A28="","",VLOOKUP($A28,野球ネットデータ!$A$3:$AK$152,24,0))</f>
        <v>0</v>
      </c>
      <c r="L28" s="124" t="str">
        <f t="shared" si="3"/>
        <v/>
      </c>
      <c r="M28" s="130"/>
      <c r="R28" s="123">
        <f>IF($A28="","",VLOOKUP($A28,野球ネットデータ!$A$3:$AK$152,33,0))</f>
        <v>0</v>
      </c>
      <c r="S28" s="132" t="e">
        <f>LEFT(IF($A28="","",VLOOKUP($A28,野球ネットデータ!$A$3:$AK$152,33,0)),SEARCH("中学",$R28)-1)</f>
        <v>#VALUE!</v>
      </c>
      <c r="T28" s="123" t="e">
        <f t="shared" si="0"/>
        <v>#VALUE!</v>
      </c>
      <c r="U28" s="133" t="e">
        <f t="shared" si="4"/>
        <v>#VALUE!</v>
      </c>
    </row>
    <row r="29" spans="1:21">
      <c r="A29" s="99">
        <f t="shared" si="1"/>
        <v>21</v>
      </c>
      <c r="B29" s="120"/>
      <c r="C29" s="120">
        <f>IF($A29="","",VLOOKUP($A29,野球ネットデータ!$A$3:$AK$152,9,0))</f>
        <v>0</v>
      </c>
      <c r="D29" s="120">
        <f>IF($A29="","",VLOOKUP($A29,野球ネットデータ!$A$3:$AK$152,10,0))</f>
        <v>0</v>
      </c>
      <c r="E29" s="128">
        <f>IF($A29="","",VLOOKUP($A29,野球ネットデータ!$A$3:$AK$152,13,0))</f>
        <v>0</v>
      </c>
      <c r="F29" s="129">
        <f>IF($A29="","",VLOOKUP($A29,野球ネットデータ!$A$3:$AK$152,31,0))</f>
        <v>0</v>
      </c>
      <c r="G29" s="129">
        <f t="shared" si="2"/>
        <v>-1</v>
      </c>
      <c r="H29" s="120">
        <f>IF($A29="","",VLOOKUP($A29,野球ネットデータ!$A$3:$AK$152,25,0))</f>
        <v>0</v>
      </c>
      <c r="I29" s="120">
        <f>IF($A29="","",VLOOKUP($A29,野球ネットデータ!$A$3:$AK$152,26,0))</f>
        <v>0</v>
      </c>
      <c r="J29" s="120">
        <f>IF($A29="","",VLOOKUP($A29,野球ネットデータ!$A$3:$AK$152,23,0))</f>
        <v>0</v>
      </c>
      <c r="K29" s="120">
        <f>IF($A29="","",VLOOKUP($A29,野球ネットデータ!$A$3:$AK$152,24,0))</f>
        <v>0</v>
      </c>
      <c r="L29" s="124" t="str">
        <f t="shared" si="3"/>
        <v/>
      </c>
      <c r="M29" s="130"/>
      <c r="R29" s="123">
        <f>IF($A29="","",VLOOKUP($A29,野球ネットデータ!$A$3:$AK$152,33,0))</f>
        <v>0</v>
      </c>
      <c r="S29" s="132" t="e">
        <f>LEFT(IF($A29="","",VLOOKUP($A29,野球ネットデータ!$A$3:$AK$152,33,0)),SEARCH("中学",$R29)-1)</f>
        <v>#VALUE!</v>
      </c>
      <c r="T29" s="123" t="e">
        <f t="shared" si="0"/>
        <v>#VALUE!</v>
      </c>
      <c r="U29" s="133" t="e">
        <f t="shared" si="4"/>
        <v>#VALUE!</v>
      </c>
    </row>
    <row r="30" spans="1:21">
      <c r="A30" s="99">
        <f t="shared" si="1"/>
        <v>22</v>
      </c>
      <c r="B30" s="120"/>
      <c r="C30" s="120">
        <f>IF($A30="","",VLOOKUP($A30,野球ネットデータ!$A$3:$AK$152,9,0))</f>
        <v>0</v>
      </c>
      <c r="D30" s="120">
        <f>IF($A30="","",VLOOKUP($A30,野球ネットデータ!$A$3:$AK$152,10,0))</f>
        <v>0</v>
      </c>
      <c r="E30" s="128">
        <f>IF($A30="","",VLOOKUP($A30,野球ネットデータ!$A$3:$AK$152,13,0))</f>
        <v>0</v>
      </c>
      <c r="F30" s="129">
        <f>IF($A30="","",VLOOKUP($A30,野球ネットデータ!$A$3:$AK$152,31,0))</f>
        <v>0</v>
      </c>
      <c r="G30" s="129">
        <f t="shared" si="2"/>
        <v>-1</v>
      </c>
      <c r="H30" s="120">
        <f>IF($A30="","",VLOOKUP($A30,野球ネットデータ!$A$3:$AK$152,25,0))</f>
        <v>0</v>
      </c>
      <c r="I30" s="120">
        <f>IF($A30="","",VLOOKUP($A30,野球ネットデータ!$A$3:$AK$152,26,0))</f>
        <v>0</v>
      </c>
      <c r="J30" s="120">
        <f>IF($A30="","",VLOOKUP($A30,野球ネットデータ!$A$3:$AK$152,23,0))</f>
        <v>0</v>
      </c>
      <c r="K30" s="120">
        <f>IF($A30="","",VLOOKUP($A30,野球ネットデータ!$A$3:$AK$152,24,0))</f>
        <v>0</v>
      </c>
      <c r="L30" s="124" t="str">
        <f t="shared" si="3"/>
        <v/>
      </c>
      <c r="M30" s="130"/>
      <c r="R30" s="123">
        <f>IF($A30="","",VLOOKUP($A30,野球ネットデータ!$A$3:$AK$152,33,0))</f>
        <v>0</v>
      </c>
      <c r="S30" s="132" t="e">
        <f>LEFT(IF($A30="","",VLOOKUP($A30,野球ネットデータ!$A$3:$AK$152,33,0)),SEARCH("中学",$R30)-1)</f>
        <v>#VALUE!</v>
      </c>
      <c r="T30" s="123" t="e">
        <f t="shared" si="0"/>
        <v>#VALUE!</v>
      </c>
      <c r="U30" s="133" t="e">
        <f t="shared" si="4"/>
        <v>#VALUE!</v>
      </c>
    </row>
    <row r="31" spans="1:21">
      <c r="A31" s="99">
        <f t="shared" si="1"/>
        <v>23</v>
      </c>
      <c r="B31" s="120"/>
      <c r="C31" s="120">
        <f>IF($A31="","",VLOOKUP($A31,野球ネットデータ!$A$3:$AK$152,9,0))</f>
        <v>0</v>
      </c>
      <c r="D31" s="120">
        <f>IF($A31="","",VLOOKUP($A31,野球ネットデータ!$A$3:$AK$152,10,0))</f>
        <v>0</v>
      </c>
      <c r="E31" s="128">
        <f>IF($A31="","",VLOOKUP($A31,野球ネットデータ!$A$3:$AK$152,13,0))</f>
        <v>0</v>
      </c>
      <c r="F31" s="129">
        <f>IF($A31="","",VLOOKUP($A31,野球ネットデータ!$A$3:$AK$152,31,0))</f>
        <v>0</v>
      </c>
      <c r="G31" s="129">
        <f t="shared" si="2"/>
        <v>-1</v>
      </c>
      <c r="H31" s="120">
        <f>IF($A31="","",VLOOKUP($A31,野球ネットデータ!$A$3:$AK$152,25,0))</f>
        <v>0</v>
      </c>
      <c r="I31" s="120">
        <f>IF($A31="","",VLOOKUP($A31,野球ネットデータ!$A$3:$AK$152,26,0))</f>
        <v>0</v>
      </c>
      <c r="J31" s="120">
        <f>IF($A31="","",VLOOKUP($A31,野球ネットデータ!$A$3:$AK$152,23,0))</f>
        <v>0</v>
      </c>
      <c r="K31" s="120">
        <f>IF($A31="","",VLOOKUP($A31,野球ネットデータ!$A$3:$AK$152,24,0))</f>
        <v>0</v>
      </c>
      <c r="L31" s="124" t="str">
        <f t="shared" si="3"/>
        <v/>
      </c>
      <c r="M31" s="130"/>
      <c r="R31" s="123">
        <f>IF($A31="","",VLOOKUP($A31,野球ネットデータ!$A$3:$AK$152,33,0))</f>
        <v>0</v>
      </c>
      <c r="S31" s="132" t="e">
        <f>LEFT(IF($A31="","",VLOOKUP($A31,野球ネットデータ!$A$3:$AK$152,33,0)),SEARCH("中学",$R31)-1)</f>
        <v>#VALUE!</v>
      </c>
      <c r="T31" s="123" t="e">
        <f t="shared" si="0"/>
        <v>#VALUE!</v>
      </c>
      <c r="U31" s="133" t="e">
        <f t="shared" si="4"/>
        <v>#VALUE!</v>
      </c>
    </row>
    <row r="32" spans="1:21">
      <c r="A32" s="99">
        <f t="shared" si="1"/>
        <v>24</v>
      </c>
      <c r="B32" s="120"/>
      <c r="C32" s="120">
        <f>IF($A32="","",VLOOKUP($A32,野球ネットデータ!$A$3:$AK$152,9,0))</f>
        <v>0</v>
      </c>
      <c r="D32" s="120">
        <f>IF($A32="","",VLOOKUP($A32,野球ネットデータ!$A$3:$AK$152,10,0))</f>
        <v>0</v>
      </c>
      <c r="E32" s="128">
        <f>IF($A32="","",VLOOKUP($A32,野球ネットデータ!$A$3:$AK$152,13,0))</f>
        <v>0</v>
      </c>
      <c r="F32" s="129">
        <f>IF($A32="","",VLOOKUP($A32,野球ネットデータ!$A$3:$AK$152,31,0))</f>
        <v>0</v>
      </c>
      <c r="G32" s="129">
        <f t="shared" si="2"/>
        <v>-1</v>
      </c>
      <c r="H32" s="120">
        <f>IF($A32="","",VLOOKUP($A32,野球ネットデータ!$A$3:$AK$152,25,0))</f>
        <v>0</v>
      </c>
      <c r="I32" s="120">
        <f>IF($A32="","",VLOOKUP($A32,野球ネットデータ!$A$3:$AK$152,26,0))</f>
        <v>0</v>
      </c>
      <c r="J32" s="120">
        <f>IF($A32="","",VLOOKUP($A32,野球ネットデータ!$A$3:$AK$152,23,0))</f>
        <v>0</v>
      </c>
      <c r="K32" s="120">
        <f>IF($A32="","",VLOOKUP($A32,野球ネットデータ!$A$3:$AK$152,24,0))</f>
        <v>0</v>
      </c>
      <c r="L32" s="124" t="str">
        <f t="shared" si="3"/>
        <v/>
      </c>
      <c r="M32" s="130"/>
      <c r="R32" s="123">
        <f>IF($A32="","",VLOOKUP($A32,野球ネットデータ!$A$3:$AK$152,33,0))</f>
        <v>0</v>
      </c>
      <c r="S32" s="132" t="e">
        <f>LEFT(IF($A32="","",VLOOKUP($A32,野球ネットデータ!$A$3:$AK$152,33,0)),SEARCH("中学",$R32)-1)</f>
        <v>#VALUE!</v>
      </c>
      <c r="T32" s="123" t="e">
        <f t="shared" si="0"/>
        <v>#VALUE!</v>
      </c>
      <c r="U32" s="133" t="e">
        <f t="shared" si="4"/>
        <v>#VALUE!</v>
      </c>
    </row>
    <row r="33" spans="1:21">
      <c r="A33" s="99">
        <f t="shared" si="1"/>
        <v>25</v>
      </c>
      <c r="B33" s="120"/>
      <c r="C33" s="120">
        <f>IF($A33="","",VLOOKUP($A33,野球ネットデータ!$A$3:$AK$152,9,0))</f>
        <v>0</v>
      </c>
      <c r="D33" s="120">
        <f>IF($A33="","",VLOOKUP($A33,野球ネットデータ!$A$3:$AK$152,10,0))</f>
        <v>0</v>
      </c>
      <c r="E33" s="128">
        <f>IF($A33="","",VLOOKUP($A33,野球ネットデータ!$A$3:$AK$152,13,0))</f>
        <v>0</v>
      </c>
      <c r="F33" s="129">
        <f>IF($A33="","",VLOOKUP($A33,野球ネットデータ!$A$3:$AK$152,31,0))</f>
        <v>0</v>
      </c>
      <c r="G33" s="129">
        <f t="shared" si="2"/>
        <v>-1</v>
      </c>
      <c r="H33" s="120">
        <f>IF($A33="","",VLOOKUP($A33,野球ネットデータ!$A$3:$AK$152,25,0))</f>
        <v>0</v>
      </c>
      <c r="I33" s="120">
        <f>IF($A33="","",VLOOKUP($A33,野球ネットデータ!$A$3:$AK$152,26,0))</f>
        <v>0</v>
      </c>
      <c r="J33" s="120">
        <f>IF($A33="","",VLOOKUP($A33,野球ネットデータ!$A$3:$AK$152,23,0))</f>
        <v>0</v>
      </c>
      <c r="K33" s="120">
        <f>IF($A33="","",VLOOKUP($A33,野球ネットデータ!$A$3:$AK$152,24,0))</f>
        <v>0</v>
      </c>
      <c r="L33" s="124" t="str">
        <f t="shared" si="3"/>
        <v/>
      </c>
      <c r="M33" s="130"/>
      <c r="R33" s="123">
        <f>IF($A33="","",VLOOKUP($A33,野球ネットデータ!$A$3:$AK$152,33,0))</f>
        <v>0</v>
      </c>
      <c r="S33" s="132" t="e">
        <f>LEFT(IF($A33="","",VLOOKUP($A33,野球ネットデータ!$A$3:$AK$152,33,0)),SEARCH("中学",$R33)-1)</f>
        <v>#VALUE!</v>
      </c>
      <c r="T33" s="123" t="e">
        <f t="shared" si="0"/>
        <v>#VALUE!</v>
      </c>
      <c r="U33" s="133" t="e">
        <f t="shared" si="4"/>
        <v>#VALUE!</v>
      </c>
    </row>
    <row r="34" spans="1:21">
      <c r="A34" s="99">
        <f t="shared" si="1"/>
        <v>26</v>
      </c>
      <c r="B34" s="120"/>
      <c r="C34" s="120">
        <f>IF($A34="","",VLOOKUP($A34,野球ネットデータ!$A$3:$AK$152,9,0))</f>
        <v>0</v>
      </c>
      <c r="D34" s="120">
        <f>IF($A34="","",VLOOKUP($A34,野球ネットデータ!$A$3:$AK$152,10,0))</f>
        <v>0</v>
      </c>
      <c r="E34" s="128">
        <f>IF($A34="","",VLOOKUP($A34,野球ネットデータ!$A$3:$AK$152,13,0))</f>
        <v>0</v>
      </c>
      <c r="F34" s="129">
        <f>IF($A34="","",VLOOKUP($A34,野球ネットデータ!$A$3:$AK$152,31,0))</f>
        <v>0</v>
      </c>
      <c r="G34" s="129">
        <f t="shared" si="2"/>
        <v>-1</v>
      </c>
      <c r="H34" s="120">
        <f>IF($A34="","",VLOOKUP($A34,野球ネットデータ!$A$3:$AK$152,25,0))</f>
        <v>0</v>
      </c>
      <c r="I34" s="120">
        <f>IF($A34="","",VLOOKUP($A34,野球ネットデータ!$A$3:$AK$152,26,0))</f>
        <v>0</v>
      </c>
      <c r="J34" s="120">
        <f>IF($A34="","",VLOOKUP($A34,野球ネットデータ!$A$3:$AK$152,23,0))</f>
        <v>0</v>
      </c>
      <c r="K34" s="120">
        <f>IF($A34="","",VLOOKUP($A34,野球ネットデータ!$A$3:$AK$152,24,0))</f>
        <v>0</v>
      </c>
      <c r="L34" s="124" t="str">
        <f t="shared" si="3"/>
        <v/>
      </c>
      <c r="M34" s="130"/>
      <c r="R34" s="123">
        <f>IF($A34="","",VLOOKUP($A34,野球ネットデータ!$A$3:$AK$152,33,0))</f>
        <v>0</v>
      </c>
      <c r="S34" s="132" t="e">
        <f>LEFT(IF($A34="","",VLOOKUP($A34,野球ネットデータ!$A$3:$AK$152,33,0)),SEARCH("中学",$R34)-1)</f>
        <v>#VALUE!</v>
      </c>
      <c r="T34" s="123" t="e">
        <f t="shared" si="0"/>
        <v>#VALUE!</v>
      </c>
      <c r="U34" s="133" t="e">
        <f t="shared" si="4"/>
        <v>#VALUE!</v>
      </c>
    </row>
    <row r="35" spans="1:21">
      <c r="A35" s="99">
        <f t="shared" si="1"/>
        <v>27</v>
      </c>
      <c r="B35" s="120"/>
      <c r="C35" s="120">
        <f>IF($A35="","",VLOOKUP($A35,野球ネットデータ!$A$3:$AK$152,9,0))</f>
        <v>0</v>
      </c>
      <c r="D35" s="120">
        <f>IF($A35="","",VLOOKUP($A35,野球ネットデータ!$A$3:$AK$152,10,0))</f>
        <v>0</v>
      </c>
      <c r="E35" s="128">
        <f>IF($A35="","",VLOOKUP($A35,野球ネットデータ!$A$3:$AK$152,13,0))</f>
        <v>0</v>
      </c>
      <c r="F35" s="129">
        <f>IF($A35="","",VLOOKUP($A35,野球ネットデータ!$A$3:$AK$152,31,0))</f>
        <v>0</v>
      </c>
      <c r="G35" s="129">
        <f t="shared" si="2"/>
        <v>-1</v>
      </c>
      <c r="H35" s="120">
        <f>IF($A35="","",VLOOKUP($A35,野球ネットデータ!$A$3:$AK$152,25,0))</f>
        <v>0</v>
      </c>
      <c r="I35" s="120">
        <f>IF($A35="","",VLOOKUP($A35,野球ネットデータ!$A$3:$AK$152,26,0))</f>
        <v>0</v>
      </c>
      <c r="J35" s="120">
        <f>IF($A35="","",VLOOKUP($A35,野球ネットデータ!$A$3:$AK$152,23,0))</f>
        <v>0</v>
      </c>
      <c r="K35" s="120">
        <f>IF($A35="","",VLOOKUP($A35,野球ネットデータ!$A$3:$AK$152,24,0))</f>
        <v>0</v>
      </c>
      <c r="L35" s="124" t="str">
        <f t="shared" si="3"/>
        <v/>
      </c>
      <c r="M35" s="130"/>
      <c r="R35" s="123">
        <f>IF($A35="","",VLOOKUP($A35,野球ネットデータ!$A$3:$AK$152,33,0))</f>
        <v>0</v>
      </c>
      <c r="S35" s="132" t="e">
        <f>LEFT(IF($A35="","",VLOOKUP($A35,野球ネットデータ!$A$3:$AK$152,33,0)),SEARCH("中学",$R35)-1)</f>
        <v>#VALUE!</v>
      </c>
      <c r="T35" s="123" t="e">
        <f t="shared" si="0"/>
        <v>#VALUE!</v>
      </c>
      <c r="U35" s="133" t="e">
        <f t="shared" si="4"/>
        <v>#VALUE!</v>
      </c>
    </row>
    <row r="36" spans="1:21">
      <c r="A36" s="99">
        <f t="shared" si="1"/>
        <v>28</v>
      </c>
      <c r="B36" s="120"/>
      <c r="C36" s="120">
        <f>IF($A36="","",VLOOKUP($A36,野球ネットデータ!$A$3:$AK$152,9,0))</f>
        <v>0</v>
      </c>
      <c r="D36" s="120">
        <f>IF($A36="","",VLOOKUP($A36,野球ネットデータ!$A$3:$AK$152,10,0))</f>
        <v>0</v>
      </c>
      <c r="E36" s="128">
        <f>IF($A36="","",VLOOKUP($A36,野球ネットデータ!$A$3:$AK$152,13,0))</f>
        <v>0</v>
      </c>
      <c r="F36" s="129">
        <f>IF($A36="","",VLOOKUP($A36,野球ネットデータ!$A$3:$AK$152,31,0))</f>
        <v>0</v>
      </c>
      <c r="G36" s="129">
        <f t="shared" si="2"/>
        <v>-1</v>
      </c>
      <c r="H36" s="120">
        <f>IF($A36="","",VLOOKUP($A36,野球ネットデータ!$A$3:$AK$152,25,0))</f>
        <v>0</v>
      </c>
      <c r="I36" s="120">
        <f>IF($A36="","",VLOOKUP($A36,野球ネットデータ!$A$3:$AK$152,26,0))</f>
        <v>0</v>
      </c>
      <c r="J36" s="120">
        <f>IF($A36="","",VLOOKUP($A36,野球ネットデータ!$A$3:$AK$152,23,0))</f>
        <v>0</v>
      </c>
      <c r="K36" s="120">
        <f>IF($A36="","",VLOOKUP($A36,野球ネットデータ!$A$3:$AK$152,24,0))</f>
        <v>0</v>
      </c>
      <c r="L36" s="124" t="str">
        <f t="shared" si="3"/>
        <v/>
      </c>
      <c r="M36" s="130"/>
      <c r="R36" s="123">
        <f>IF($A36="","",VLOOKUP($A36,野球ネットデータ!$A$3:$AK$152,33,0))</f>
        <v>0</v>
      </c>
      <c r="S36" s="132" t="e">
        <f>LEFT(IF($A36="","",VLOOKUP($A36,野球ネットデータ!$A$3:$AK$152,33,0)),SEARCH("中学",$R36)-1)</f>
        <v>#VALUE!</v>
      </c>
      <c r="T36" s="123" t="e">
        <f t="shared" si="0"/>
        <v>#VALUE!</v>
      </c>
      <c r="U36" s="133" t="e">
        <f t="shared" si="4"/>
        <v>#VALUE!</v>
      </c>
    </row>
    <row r="37" spans="1:21">
      <c r="A37" s="99">
        <f t="shared" si="1"/>
        <v>29</v>
      </c>
      <c r="B37" s="120"/>
      <c r="C37" s="120">
        <f>IF($A37="","",VLOOKUP($A37,野球ネットデータ!$A$3:$AK$152,9,0))</f>
        <v>0</v>
      </c>
      <c r="D37" s="120">
        <f>IF($A37="","",VLOOKUP($A37,野球ネットデータ!$A$3:$AK$152,10,0))</f>
        <v>0</v>
      </c>
      <c r="E37" s="128">
        <f>IF($A37="","",VLOOKUP($A37,野球ネットデータ!$A$3:$AK$152,13,0))</f>
        <v>0</v>
      </c>
      <c r="F37" s="129">
        <f>IF($A37="","",VLOOKUP($A37,野球ネットデータ!$A$3:$AK$152,31,0))</f>
        <v>0</v>
      </c>
      <c r="G37" s="129">
        <f t="shared" si="2"/>
        <v>-1</v>
      </c>
      <c r="H37" s="120">
        <f>IF($A37="","",VLOOKUP($A37,野球ネットデータ!$A$3:$AK$152,25,0))</f>
        <v>0</v>
      </c>
      <c r="I37" s="120">
        <f>IF($A37="","",VLOOKUP($A37,野球ネットデータ!$A$3:$AK$152,26,0))</f>
        <v>0</v>
      </c>
      <c r="J37" s="120">
        <f>IF($A37="","",VLOOKUP($A37,野球ネットデータ!$A$3:$AK$152,23,0))</f>
        <v>0</v>
      </c>
      <c r="K37" s="120">
        <f>IF($A37="","",VLOOKUP($A37,野球ネットデータ!$A$3:$AK$152,24,0))</f>
        <v>0</v>
      </c>
      <c r="L37" s="124" t="str">
        <f t="shared" si="3"/>
        <v/>
      </c>
      <c r="M37" s="130"/>
      <c r="R37" s="123">
        <f>IF($A37="","",VLOOKUP($A37,野球ネットデータ!$A$3:$AK$152,33,0))</f>
        <v>0</v>
      </c>
      <c r="S37" s="132" t="e">
        <f>LEFT(IF($A37="","",VLOOKUP($A37,野球ネットデータ!$A$3:$AK$152,33,0)),SEARCH("中学",$R37)-1)</f>
        <v>#VALUE!</v>
      </c>
      <c r="T37" s="123" t="e">
        <f t="shared" si="0"/>
        <v>#VALUE!</v>
      </c>
      <c r="U37" s="133" t="e">
        <f t="shared" si="4"/>
        <v>#VALUE!</v>
      </c>
    </row>
    <row r="38" spans="1:21">
      <c r="A38" s="99">
        <f t="shared" si="1"/>
        <v>30</v>
      </c>
      <c r="B38" s="120"/>
      <c r="C38" s="120">
        <f>IF($A38="","",VLOOKUP($A38,野球ネットデータ!$A$3:$AK$152,9,0))</f>
        <v>0</v>
      </c>
      <c r="D38" s="120">
        <f>IF($A38="","",VLOOKUP($A38,野球ネットデータ!$A$3:$AK$152,10,0))</f>
        <v>0</v>
      </c>
      <c r="E38" s="128">
        <f>IF($A38="","",VLOOKUP($A38,野球ネットデータ!$A$3:$AK$152,13,0))</f>
        <v>0</v>
      </c>
      <c r="F38" s="129">
        <f>IF($A38="","",VLOOKUP($A38,野球ネットデータ!$A$3:$AK$152,31,0))</f>
        <v>0</v>
      </c>
      <c r="G38" s="129">
        <f t="shared" si="2"/>
        <v>-1</v>
      </c>
      <c r="H38" s="120">
        <f>IF($A38="","",VLOOKUP($A38,野球ネットデータ!$A$3:$AK$152,25,0))</f>
        <v>0</v>
      </c>
      <c r="I38" s="120">
        <f>IF($A38="","",VLOOKUP($A38,野球ネットデータ!$A$3:$AK$152,26,0))</f>
        <v>0</v>
      </c>
      <c r="J38" s="120">
        <f>IF($A38="","",VLOOKUP($A38,野球ネットデータ!$A$3:$AK$152,23,0))</f>
        <v>0</v>
      </c>
      <c r="K38" s="120">
        <f>IF($A38="","",VLOOKUP($A38,野球ネットデータ!$A$3:$AK$152,24,0))</f>
        <v>0</v>
      </c>
      <c r="L38" s="124" t="str">
        <f t="shared" si="3"/>
        <v/>
      </c>
      <c r="M38" s="130"/>
      <c r="N38" s="1"/>
      <c r="R38" s="123">
        <f>IF($A38="","",VLOOKUP($A38,野球ネットデータ!$A$3:$AK$152,33,0))</f>
        <v>0</v>
      </c>
      <c r="S38" s="132" t="e">
        <f>LEFT(IF($A38="","",VLOOKUP($A38,野球ネットデータ!$A$3:$AK$152,33,0)),SEARCH("中学",$R38)-1)</f>
        <v>#VALUE!</v>
      </c>
      <c r="T38" s="123" t="e">
        <f t="shared" si="0"/>
        <v>#VALUE!</v>
      </c>
      <c r="U38" s="133" t="e">
        <f t="shared" si="4"/>
        <v>#VALUE!</v>
      </c>
    </row>
    <row r="39" spans="1:21">
      <c r="A39" s="99">
        <f t="shared" si="1"/>
        <v>31</v>
      </c>
      <c r="B39" s="120"/>
      <c r="C39" s="120">
        <f>IF($A39="","",VLOOKUP($A39,野球ネットデータ!$A$3:$AK$152,9,0))</f>
        <v>0</v>
      </c>
      <c r="D39" s="120">
        <f>IF($A39="","",VLOOKUP($A39,野球ネットデータ!$A$3:$AK$152,10,0))</f>
        <v>0</v>
      </c>
      <c r="E39" s="128">
        <f>IF($A39="","",VLOOKUP($A39,野球ネットデータ!$A$3:$AK$152,13,0))</f>
        <v>0</v>
      </c>
      <c r="F39" s="129">
        <f>IF($A39="","",VLOOKUP($A39,野球ネットデータ!$A$3:$AK$152,31,0))</f>
        <v>0</v>
      </c>
      <c r="G39" s="129">
        <f t="shared" si="2"/>
        <v>-1</v>
      </c>
      <c r="H39" s="120">
        <f>IF($A39="","",VLOOKUP($A39,野球ネットデータ!$A$3:$AK$152,25,0))</f>
        <v>0</v>
      </c>
      <c r="I39" s="120">
        <f>IF($A39="","",VLOOKUP($A39,野球ネットデータ!$A$3:$AK$152,26,0))</f>
        <v>0</v>
      </c>
      <c r="J39" s="120">
        <f>IF($A39="","",VLOOKUP($A39,野球ネットデータ!$A$3:$AK$152,23,0))</f>
        <v>0</v>
      </c>
      <c r="K39" s="120">
        <f>IF($A39="","",VLOOKUP($A39,野球ネットデータ!$A$3:$AK$152,24,0))</f>
        <v>0</v>
      </c>
      <c r="L39" s="124" t="str">
        <f t="shared" si="3"/>
        <v/>
      </c>
      <c r="M39" s="130"/>
      <c r="R39" s="123">
        <f>IF($A39="","",VLOOKUP($A39,野球ネットデータ!$A$3:$AK$152,33,0))</f>
        <v>0</v>
      </c>
      <c r="S39" s="132" t="e">
        <f>LEFT(IF($A39="","",VLOOKUP($A39,野球ネットデータ!$A$3:$AK$152,33,0)),SEARCH("中学",$R39)-1)</f>
        <v>#VALUE!</v>
      </c>
      <c r="T39" s="123" t="e">
        <f t="shared" si="0"/>
        <v>#VALUE!</v>
      </c>
      <c r="U39" s="133" t="e">
        <f t="shared" si="4"/>
        <v>#VALUE!</v>
      </c>
    </row>
    <row r="40" spans="1:21">
      <c r="A40" s="99">
        <f t="shared" si="1"/>
        <v>32</v>
      </c>
      <c r="B40" s="120"/>
      <c r="C40" s="120">
        <f>IF($A40="","",VLOOKUP($A40,野球ネットデータ!$A$3:$AK$152,9,0))</f>
        <v>0</v>
      </c>
      <c r="D40" s="120">
        <f>IF($A40="","",VLOOKUP($A40,野球ネットデータ!$A$3:$AK$152,10,0))</f>
        <v>0</v>
      </c>
      <c r="E40" s="128">
        <f>IF($A40="","",VLOOKUP($A40,野球ネットデータ!$A$3:$AK$152,13,0))</f>
        <v>0</v>
      </c>
      <c r="F40" s="129">
        <f>IF($A40="","",VLOOKUP($A40,野球ネットデータ!$A$3:$AK$152,31,0))</f>
        <v>0</v>
      </c>
      <c r="G40" s="129">
        <f t="shared" si="2"/>
        <v>-1</v>
      </c>
      <c r="H40" s="120">
        <f>IF($A40="","",VLOOKUP($A40,野球ネットデータ!$A$3:$AK$152,25,0))</f>
        <v>0</v>
      </c>
      <c r="I40" s="120">
        <f>IF($A40="","",VLOOKUP($A40,野球ネットデータ!$A$3:$AK$152,26,0))</f>
        <v>0</v>
      </c>
      <c r="J40" s="120">
        <f>IF($A40="","",VLOOKUP($A40,野球ネットデータ!$A$3:$AK$152,23,0))</f>
        <v>0</v>
      </c>
      <c r="K40" s="120">
        <f>IF($A40="","",VLOOKUP($A40,野球ネットデータ!$A$3:$AK$152,24,0))</f>
        <v>0</v>
      </c>
      <c r="L40" s="124" t="str">
        <f t="shared" si="3"/>
        <v/>
      </c>
      <c r="M40" s="130"/>
      <c r="R40" s="123">
        <f>IF($A40="","",VLOOKUP($A40,野球ネットデータ!$A$3:$AK$152,33,0))</f>
        <v>0</v>
      </c>
      <c r="S40" s="132" t="e">
        <f>LEFT(IF($A40="","",VLOOKUP($A40,野球ネットデータ!$A$3:$AK$152,33,0)),SEARCH("中学",$R40)-1)</f>
        <v>#VALUE!</v>
      </c>
      <c r="T40" s="123" t="e">
        <f t="shared" si="0"/>
        <v>#VALUE!</v>
      </c>
      <c r="U40" s="133" t="e">
        <f t="shared" si="4"/>
        <v>#VALUE!</v>
      </c>
    </row>
    <row r="41" spans="1:21">
      <c r="A41" s="99">
        <f t="shared" si="1"/>
        <v>33</v>
      </c>
      <c r="B41" s="120"/>
      <c r="C41" s="120">
        <f>IF($A41="","",VLOOKUP($A41,野球ネットデータ!$A$3:$AK$152,9,0))</f>
        <v>0</v>
      </c>
      <c r="D41" s="120">
        <f>IF($A41="","",VLOOKUP($A41,野球ネットデータ!$A$3:$AK$152,10,0))</f>
        <v>0</v>
      </c>
      <c r="E41" s="128">
        <f>IF($A41="","",VLOOKUP($A41,野球ネットデータ!$A$3:$AK$152,13,0))</f>
        <v>0</v>
      </c>
      <c r="F41" s="129">
        <f>IF($A41="","",VLOOKUP($A41,野球ネットデータ!$A$3:$AK$152,31,0))</f>
        <v>0</v>
      </c>
      <c r="G41" s="129">
        <f t="shared" si="2"/>
        <v>-1</v>
      </c>
      <c r="H41" s="120">
        <f>IF($A41="","",VLOOKUP($A41,野球ネットデータ!$A$3:$AK$152,25,0))</f>
        <v>0</v>
      </c>
      <c r="I41" s="120">
        <f>IF($A41="","",VLOOKUP($A41,野球ネットデータ!$A$3:$AK$152,26,0))</f>
        <v>0</v>
      </c>
      <c r="J41" s="120">
        <f>IF($A41="","",VLOOKUP($A41,野球ネットデータ!$A$3:$AK$152,23,0))</f>
        <v>0</v>
      </c>
      <c r="K41" s="120">
        <f>IF($A41="","",VLOOKUP($A41,野球ネットデータ!$A$3:$AK$152,24,0))</f>
        <v>0</v>
      </c>
      <c r="L41" s="124" t="str">
        <f t="shared" si="3"/>
        <v/>
      </c>
      <c r="M41" s="130"/>
      <c r="R41" s="123">
        <f>IF($A41="","",VLOOKUP($A41,野球ネットデータ!$A$3:$AK$152,33,0))</f>
        <v>0</v>
      </c>
      <c r="S41" s="132" t="e">
        <f>LEFT(IF($A41="","",VLOOKUP($A41,野球ネットデータ!$A$3:$AK$152,33,0)),SEARCH("中学",$R41)-1)</f>
        <v>#VALUE!</v>
      </c>
      <c r="T41" s="123" t="e">
        <f t="shared" si="0"/>
        <v>#VALUE!</v>
      </c>
      <c r="U41" s="133" t="e">
        <f t="shared" si="4"/>
        <v>#VALUE!</v>
      </c>
    </row>
    <row r="42" spans="1:21">
      <c r="A42" s="99">
        <f t="shared" si="1"/>
        <v>34</v>
      </c>
      <c r="B42" s="120"/>
      <c r="C42" s="120">
        <f>IF($A42="","",VLOOKUP($A42,野球ネットデータ!$A$3:$AK$152,9,0))</f>
        <v>0</v>
      </c>
      <c r="D42" s="120">
        <f>IF($A42="","",VLOOKUP($A42,野球ネットデータ!$A$3:$AK$152,10,0))</f>
        <v>0</v>
      </c>
      <c r="E42" s="128">
        <f>IF($A42="","",VLOOKUP($A42,野球ネットデータ!$A$3:$AK$152,13,0))</f>
        <v>0</v>
      </c>
      <c r="F42" s="129">
        <f>IF($A42="","",VLOOKUP($A42,野球ネットデータ!$A$3:$AK$152,31,0))</f>
        <v>0</v>
      </c>
      <c r="G42" s="129">
        <f t="shared" si="2"/>
        <v>-1</v>
      </c>
      <c r="H42" s="120">
        <f>IF($A42="","",VLOOKUP($A42,野球ネットデータ!$A$3:$AK$152,25,0))</f>
        <v>0</v>
      </c>
      <c r="I42" s="120">
        <f>IF($A42="","",VLOOKUP($A42,野球ネットデータ!$A$3:$AK$152,26,0))</f>
        <v>0</v>
      </c>
      <c r="J42" s="120">
        <f>IF($A42="","",VLOOKUP($A42,野球ネットデータ!$A$3:$AK$152,23,0))</f>
        <v>0</v>
      </c>
      <c r="K42" s="120">
        <f>IF($A42="","",VLOOKUP($A42,野球ネットデータ!$A$3:$AK$152,24,0))</f>
        <v>0</v>
      </c>
      <c r="L42" s="124" t="str">
        <f t="shared" si="3"/>
        <v/>
      </c>
      <c r="M42" s="130"/>
      <c r="R42" s="123">
        <f>IF($A42="","",VLOOKUP($A42,野球ネットデータ!$A$3:$AK$152,33,0))</f>
        <v>0</v>
      </c>
      <c r="S42" s="132" t="e">
        <f>LEFT(IF($A42="","",VLOOKUP($A42,野球ネットデータ!$A$3:$AK$152,33,0)),SEARCH("中学",$R42)-1)</f>
        <v>#VALUE!</v>
      </c>
      <c r="T42" s="123" t="e">
        <f t="shared" si="0"/>
        <v>#VALUE!</v>
      </c>
      <c r="U42" s="133" t="e">
        <f t="shared" si="4"/>
        <v>#VALUE!</v>
      </c>
    </row>
    <row r="43" spans="1:21">
      <c r="A43" s="99">
        <f t="shared" si="1"/>
        <v>35</v>
      </c>
      <c r="B43" s="120"/>
      <c r="C43" s="120">
        <f>IF($A43="","",VLOOKUP($A43,野球ネットデータ!$A$3:$AK$152,9,0))</f>
        <v>0</v>
      </c>
      <c r="D43" s="120">
        <f>IF($A43="","",VLOOKUP($A43,野球ネットデータ!$A$3:$AK$152,10,0))</f>
        <v>0</v>
      </c>
      <c r="E43" s="128">
        <f>IF($A43="","",VLOOKUP($A43,野球ネットデータ!$A$3:$AK$152,13,0))</f>
        <v>0</v>
      </c>
      <c r="F43" s="129">
        <f>IF($A43="","",VLOOKUP($A43,野球ネットデータ!$A$3:$AK$152,31,0))</f>
        <v>0</v>
      </c>
      <c r="G43" s="129">
        <f t="shared" si="2"/>
        <v>-1</v>
      </c>
      <c r="H43" s="120">
        <f>IF($A43="","",VLOOKUP($A43,野球ネットデータ!$A$3:$AK$152,25,0))</f>
        <v>0</v>
      </c>
      <c r="I43" s="120">
        <f>IF($A43="","",VLOOKUP($A43,野球ネットデータ!$A$3:$AK$152,26,0))</f>
        <v>0</v>
      </c>
      <c r="J43" s="120">
        <f>IF($A43="","",VLOOKUP($A43,野球ネットデータ!$A$3:$AK$152,23,0))</f>
        <v>0</v>
      </c>
      <c r="K43" s="120">
        <f>IF($A43="","",VLOOKUP($A43,野球ネットデータ!$A$3:$AK$152,24,0))</f>
        <v>0</v>
      </c>
      <c r="L43" s="124" t="str">
        <f t="shared" si="3"/>
        <v/>
      </c>
      <c r="M43" s="130"/>
      <c r="R43" s="123">
        <f>IF($A43="","",VLOOKUP($A43,野球ネットデータ!$A$3:$AK$152,33,0))</f>
        <v>0</v>
      </c>
      <c r="S43" s="132" t="e">
        <f>LEFT(IF($A43="","",VLOOKUP($A43,野球ネットデータ!$A$3:$AK$152,33,0)),SEARCH("中学",$R43)-1)</f>
        <v>#VALUE!</v>
      </c>
      <c r="T43" s="123" t="e">
        <f t="shared" si="0"/>
        <v>#VALUE!</v>
      </c>
      <c r="U43" s="133" t="e">
        <f t="shared" si="4"/>
        <v>#VALUE!</v>
      </c>
    </row>
    <row r="44" spans="1:21" s="1" customFormat="1">
      <c r="A44" s="99">
        <f t="shared" si="1"/>
        <v>36</v>
      </c>
      <c r="B44" s="120"/>
      <c r="C44" s="120">
        <f>IF($A44="","",VLOOKUP($A44,野球ネットデータ!$A$3:$AK$152,9,0))</f>
        <v>0</v>
      </c>
      <c r="D44" s="120">
        <f>IF($A44="","",VLOOKUP($A44,野球ネットデータ!$A$3:$AK$152,10,0))</f>
        <v>0</v>
      </c>
      <c r="E44" s="128">
        <f>IF($A44="","",VLOOKUP($A44,野球ネットデータ!$A$3:$AK$152,13,0))</f>
        <v>0</v>
      </c>
      <c r="F44" s="129">
        <f>IF($A44="","",VLOOKUP($A44,野球ネットデータ!$A$3:$AK$152,31,0))</f>
        <v>0</v>
      </c>
      <c r="G44" s="129">
        <f t="shared" si="2"/>
        <v>-1</v>
      </c>
      <c r="H44" s="120">
        <f>IF($A44="","",VLOOKUP($A44,野球ネットデータ!$A$3:$AK$152,25,0))</f>
        <v>0</v>
      </c>
      <c r="I44" s="120">
        <f>IF($A44="","",VLOOKUP($A44,野球ネットデータ!$A$3:$AK$152,26,0))</f>
        <v>0</v>
      </c>
      <c r="J44" s="120">
        <f>IF($A44="","",VLOOKUP($A44,野球ネットデータ!$A$3:$AK$152,23,0))</f>
        <v>0</v>
      </c>
      <c r="K44" s="120">
        <f>IF($A44="","",VLOOKUP($A44,野球ネットデータ!$A$3:$AK$152,24,0))</f>
        <v>0</v>
      </c>
      <c r="L44" s="124" t="str">
        <f t="shared" si="3"/>
        <v/>
      </c>
      <c r="M44" s="130"/>
      <c r="N44" s="2"/>
      <c r="Q44" s="2"/>
      <c r="R44" s="123">
        <f>IF($A44="","",VLOOKUP($A44,野球ネットデータ!$A$3:$AK$152,33,0))</f>
        <v>0</v>
      </c>
      <c r="S44" s="132" t="e">
        <f>LEFT(IF($A44="","",VLOOKUP($A44,野球ネットデータ!$A$3:$AK$152,33,0)),SEARCH("中学",$R44)-1)</f>
        <v>#VALUE!</v>
      </c>
      <c r="T44" s="123" t="e">
        <f t="shared" si="0"/>
        <v>#VALUE!</v>
      </c>
      <c r="U44" s="133" t="e">
        <f t="shared" si="4"/>
        <v>#VALUE!</v>
      </c>
    </row>
    <row r="45" spans="1:21">
      <c r="A45" s="99">
        <f t="shared" si="1"/>
        <v>37</v>
      </c>
      <c r="B45" s="120"/>
      <c r="C45" s="120">
        <f>IF($A45="","",VLOOKUP($A45,野球ネットデータ!$A$3:$AK$152,9,0))</f>
        <v>0</v>
      </c>
      <c r="D45" s="120">
        <f>IF($A45="","",VLOOKUP($A45,野球ネットデータ!$A$3:$AK$152,10,0))</f>
        <v>0</v>
      </c>
      <c r="E45" s="128">
        <f>IF($A45="","",VLOOKUP($A45,野球ネットデータ!$A$3:$AK$152,13,0))</f>
        <v>0</v>
      </c>
      <c r="F45" s="129">
        <f>IF($A45="","",VLOOKUP($A45,野球ネットデータ!$A$3:$AK$152,31,0))</f>
        <v>0</v>
      </c>
      <c r="G45" s="129">
        <f t="shared" si="2"/>
        <v>-1</v>
      </c>
      <c r="H45" s="120">
        <f>IF($A45="","",VLOOKUP($A45,野球ネットデータ!$A$3:$AK$152,25,0))</f>
        <v>0</v>
      </c>
      <c r="I45" s="120">
        <f>IF($A45="","",VLOOKUP($A45,野球ネットデータ!$A$3:$AK$152,26,0))</f>
        <v>0</v>
      </c>
      <c r="J45" s="120">
        <f>IF($A45="","",VLOOKUP($A45,野球ネットデータ!$A$3:$AK$152,23,0))</f>
        <v>0</v>
      </c>
      <c r="K45" s="120">
        <f>IF($A45="","",VLOOKUP($A45,野球ネットデータ!$A$3:$AK$152,24,0))</f>
        <v>0</v>
      </c>
      <c r="L45" s="124" t="str">
        <f t="shared" si="3"/>
        <v/>
      </c>
      <c r="M45" s="130"/>
      <c r="R45" s="123">
        <f>IF($A45="","",VLOOKUP($A45,野球ネットデータ!$A$3:$AK$152,33,0))</f>
        <v>0</v>
      </c>
      <c r="S45" s="132" t="e">
        <f>LEFT(IF($A45="","",VLOOKUP($A45,野球ネットデータ!$A$3:$AK$152,33,0)),SEARCH("中学",$R45)-1)</f>
        <v>#VALUE!</v>
      </c>
      <c r="T45" s="123" t="e">
        <f t="shared" si="0"/>
        <v>#VALUE!</v>
      </c>
      <c r="U45" s="133" t="e">
        <f t="shared" si="4"/>
        <v>#VALUE!</v>
      </c>
    </row>
    <row r="46" spans="1:21">
      <c r="A46" s="99">
        <f t="shared" si="1"/>
        <v>38</v>
      </c>
      <c r="B46" s="120"/>
      <c r="C46" s="120">
        <f>IF($A46="","",VLOOKUP($A46,野球ネットデータ!$A$3:$AK$152,9,0))</f>
        <v>0</v>
      </c>
      <c r="D46" s="120">
        <f>IF($A46="","",VLOOKUP($A46,野球ネットデータ!$A$3:$AK$152,10,0))</f>
        <v>0</v>
      </c>
      <c r="E46" s="128">
        <f>IF($A46="","",VLOOKUP($A46,野球ネットデータ!$A$3:$AK$152,13,0))</f>
        <v>0</v>
      </c>
      <c r="F46" s="129">
        <f>IF($A46="","",VLOOKUP($A46,野球ネットデータ!$A$3:$AK$152,31,0))</f>
        <v>0</v>
      </c>
      <c r="G46" s="129">
        <f t="shared" si="2"/>
        <v>-1</v>
      </c>
      <c r="H46" s="120">
        <f>IF($A46="","",VLOOKUP($A46,野球ネットデータ!$A$3:$AK$152,25,0))</f>
        <v>0</v>
      </c>
      <c r="I46" s="120">
        <f>IF($A46="","",VLOOKUP($A46,野球ネットデータ!$A$3:$AK$152,26,0))</f>
        <v>0</v>
      </c>
      <c r="J46" s="120">
        <f>IF($A46="","",VLOOKUP($A46,野球ネットデータ!$A$3:$AK$152,23,0))</f>
        <v>0</v>
      </c>
      <c r="K46" s="120">
        <f>IF($A46="","",VLOOKUP($A46,野球ネットデータ!$A$3:$AK$152,24,0))</f>
        <v>0</v>
      </c>
      <c r="L46" s="124" t="str">
        <f t="shared" si="3"/>
        <v/>
      </c>
      <c r="M46" s="130"/>
      <c r="R46" s="123">
        <f>IF($A46="","",VLOOKUP($A46,野球ネットデータ!$A$3:$AK$152,33,0))</f>
        <v>0</v>
      </c>
      <c r="S46" s="132" t="e">
        <f>LEFT(IF($A46="","",VLOOKUP($A46,野球ネットデータ!$A$3:$AK$152,33,0)),SEARCH("中学",$R46)-1)</f>
        <v>#VALUE!</v>
      </c>
      <c r="T46" s="123" t="e">
        <f t="shared" si="0"/>
        <v>#VALUE!</v>
      </c>
      <c r="U46" s="133" t="e">
        <f t="shared" si="4"/>
        <v>#VALUE!</v>
      </c>
    </row>
    <row r="47" spans="1:21">
      <c r="A47" s="99">
        <f t="shared" si="1"/>
        <v>39</v>
      </c>
      <c r="B47" s="120"/>
      <c r="C47" s="120">
        <f>IF($A47="","",VLOOKUP($A47,野球ネットデータ!$A$3:$AK$152,9,0))</f>
        <v>0</v>
      </c>
      <c r="D47" s="120">
        <f>IF($A47="","",VLOOKUP($A47,野球ネットデータ!$A$3:$AK$152,10,0))</f>
        <v>0</v>
      </c>
      <c r="E47" s="128">
        <f>IF($A47="","",VLOOKUP($A47,野球ネットデータ!$A$3:$AK$152,13,0))</f>
        <v>0</v>
      </c>
      <c r="F47" s="129">
        <f>IF($A47="","",VLOOKUP($A47,野球ネットデータ!$A$3:$AK$152,31,0))</f>
        <v>0</v>
      </c>
      <c r="G47" s="129">
        <f t="shared" si="2"/>
        <v>-1</v>
      </c>
      <c r="H47" s="120">
        <f>IF($A47="","",VLOOKUP($A47,野球ネットデータ!$A$3:$AK$152,25,0))</f>
        <v>0</v>
      </c>
      <c r="I47" s="120">
        <f>IF($A47="","",VLOOKUP($A47,野球ネットデータ!$A$3:$AK$152,26,0))</f>
        <v>0</v>
      </c>
      <c r="J47" s="120">
        <f>IF($A47="","",VLOOKUP($A47,野球ネットデータ!$A$3:$AK$152,23,0))</f>
        <v>0</v>
      </c>
      <c r="K47" s="120">
        <f>IF($A47="","",VLOOKUP($A47,野球ネットデータ!$A$3:$AK$152,24,0))</f>
        <v>0</v>
      </c>
      <c r="L47" s="124" t="str">
        <f t="shared" si="3"/>
        <v/>
      </c>
      <c r="M47" s="130"/>
      <c r="R47" s="123">
        <f>IF($A47="","",VLOOKUP($A47,野球ネットデータ!$A$3:$AK$152,33,0))</f>
        <v>0</v>
      </c>
      <c r="S47" s="132" t="e">
        <f>LEFT(IF($A47="","",VLOOKUP($A47,野球ネットデータ!$A$3:$AK$152,33,0)),SEARCH("中学",$R47)-1)</f>
        <v>#VALUE!</v>
      </c>
      <c r="T47" s="123" t="e">
        <f t="shared" si="0"/>
        <v>#VALUE!</v>
      </c>
      <c r="U47" s="133" t="e">
        <f t="shared" si="4"/>
        <v>#VALUE!</v>
      </c>
    </row>
    <row r="48" spans="1:21">
      <c r="A48" s="99">
        <f t="shared" si="1"/>
        <v>40</v>
      </c>
      <c r="B48" s="120"/>
      <c r="C48" s="120">
        <f>IF($A48="","",VLOOKUP($A48,野球ネットデータ!$A$3:$AK$152,9,0))</f>
        <v>0</v>
      </c>
      <c r="D48" s="120">
        <f>IF($A48="","",VLOOKUP($A48,野球ネットデータ!$A$3:$AK$152,10,0))</f>
        <v>0</v>
      </c>
      <c r="E48" s="128">
        <f>IF($A48="","",VLOOKUP($A48,野球ネットデータ!$A$3:$AK$152,13,0))</f>
        <v>0</v>
      </c>
      <c r="F48" s="129">
        <f>IF($A48="","",VLOOKUP($A48,野球ネットデータ!$A$3:$AK$152,31,0))</f>
        <v>0</v>
      </c>
      <c r="G48" s="129">
        <f t="shared" si="2"/>
        <v>-1</v>
      </c>
      <c r="H48" s="120">
        <f>IF($A48="","",VLOOKUP($A48,野球ネットデータ!$A$3:$AK$152,25,0))</f>
        <v>0</v>
      </c>
      <c r="I48" s="120">
        <f>IF($A48="","",VLOOKUP($A48,野球ネットデータ!$A$3:$AK$152,26,0))</f>
        <v>0</v>
      </c>
      <c r="J48" s="120">
        <f>IF($A48="","",VLOOKUP($A48,野球ネットデータ!$A$3:$AK$152,23,0))</f>
        <v>0</v>
      </c>
      <c r="K48" s="120">
        <f>IF($A48="","",VLOOKUP($A48,野球ネットデータ!$A$3:$AK$152,24,0))</f>
        <v>0</v>
      </c>
      <c r="L48" s="124" t="str">
        <f t="shared" si="3"/>
        <v/>
      </c>
      <c r="M48" s="130"/>
      <c r="R48" s="123">
        <f>IF($A48="","",VLOOKUP($A48,野球ネットデータ!$A$3:$AK$152,33,0))</f>
        <v>0</v>
      </c>
      <c r="S48" s="132" t="e">
        <f>LEFT(IF($A48="","",VLOOKUP($A48,野球ネットデータ!$A$3:$AK$152,33,0)),SEARCH("中学",$R48)-1)</f>
        <v>#VALUE!</v>
      </c>
      <c r="T48" s="123" t="e">
        <f t="shared" si="0"/>
        <v>#VALUE!</v>
      </c>
      <c r="U48" s="133" t="e">
        <f t="shared" si="4"/>
        <v>#VALUE!</v>
      </c>
    </row>
    <row r="49" spans="1:21">
      <c r="A49" s="99">
        <f t="shared" si="1"/>
        <v>41</v>
      </c>
      <c r="B49" s="120"/>
      <c r="C49" s="120">
        <f>IF($A49="","",VLOOKUP($A49,野球ネットデータ!$A$3:$AK$152,9,0))</f>
        <v>0</v>
      </c>
      <c r="D49" s="120">
        <f>IF($A49="","",VLOOKUP($A49,野球ネットデータ!$A$3:$AK$152,10,0))</f>
        <v>0</v>
      </c>
      <c r="E49" s="128">
        <f>IF($A49="","",VLOOKUP($A49,野球ネットデータ!$A$3:$AK$152,13,0))</f>
        <v>0</v>
      </c>
      <c r="F49" s="129">
        <f>IF($A49="","",VLOOKUP($A49,野球ネットデータ!$A$3:$AK$152,31,0))</f>
        <v>0</v>
      </c>
      <c r="G49" s="129">
        <f t="shared" si="2"/>
        <v>-1</v>
      </c>
      <c r="H49" s="120">
        <f>IF($A49="","",VLOOKUP($A49,野球ネットデータ!$A$3:$AK$152,25,0))</f>
        <v>0</v>
      </c>
      <c r="I49" s="120">
        <f>IF($A49="","",VLOOKUP($A49,野球ネットデータ!$A$3:$AK$152,26,0))</f>
        <v>0</v>
      </c>
      <c r="J49" s="120">
        <f>IF($A49="","",VLOOKUP($A49,野球ネットデータ!$A$3:$AK$152,23,0))</f>
        <v>0</v>
      </c>
      <c r="K49" s="120">
        <f>IF($A49="","",VLOOKUP($A49,野球ネットデータ!$A$3:$AK$152,24,0))</f>
        <v>0</v>
      </c>
      <c r="L49" s="124" t="str">
        <f t="shared" si="3"/>
        <v/>
      </c>
      <c r="M49" s="130"/>
      <c r="R49" s="123">
        <f>IF($A49="","",VLOOKUP($A49,野球ネットデータ!$A$3:$AK$152,33,0))</f>
        <v>0</v>
      </c>
      <c r="S49" s="132" t="e">
        <f>LEFT(IF($A49="","",VLOOKUP($A49,野球ネットデータ!$A$3:$AK$152,33,0)),SEARCH("中学",$R49)-1)</f>
        <v>#VALUE!</v>
      </c>
      <c r="T49" s="123" t="e">
        <f t="shared" si="0"/>
        <v>#VALUE!</v>
      </c>
      <c r="U49" s="133" t="e">
        <f t="shared" si="4"/>
        <v>#VALUE!</v>
      </c>
    </row>
    <row r="50" spans="1:21">
      <c r="A50" s="99">
        <f t="shared" si="1"/>
        <v>42</v>
      </c>
      <c r="B50" s="120"/>
      <c r="C50" s="120">
        <f>IF($A50="","",VLOOKUP($A50,野球ネットデータ!$A$3:$AK$152,9,0))</f>
        <v>0</v>
      </c>
      <c r="D50" s="120">
        <f>IF($A50="","",VLOOKUP($A50,野球ネットデータ!$A$3:$AK$152,10,0))</f>
        <v>0</v>
      </c>
      <c r="E50" s="128">
        <f>IF($A50="","",VLOOKUP($A50,野球ネットデータ!$A$3:$AK$152,13,0))</f>
        <v>0</v>
      </c>
      <c r="F50" s="129">
        <f>IF($A50="","",VLOOKUP($A50,野球ネットデータ!$A$3:$AK$152,31,0))</f>
        <v>0</v>
      </c>
      <c r="G50" s="129">
        <f t="shared" si="2"/>
        <v>-1</v>
      </c>
      <c r="H50" s="120">
        <f>IF($A50="","",VLOOKUP($A50,野球ネットデータ!$A$3:$AK$152,25,0))</f>
        <v>0</v>
      </c>
      <c r="I50" s="120">
        <f>IF($A50="","",VLOOKUP($A50,野球ネットデータ!$A$3:$AK$152,26,0))</f>
        <v>0</v>
      </c>
      <c r="J50" s="120">
        <f>IF($A50="","",VLOOKUP($A50,野球ネットデータ!$A$3:$AK$152,23,0))</f>
        <v>0</v>
      </c>
      <c r="K50" s="120">
        <f>IF($A50="","",VLOOKUP($A50,野球ネットデータ!$A$3:$AK$152,24,0))</f>
        <v>0</v>
      </c>
      <c r="L50" s="124" t="str">
        <f t="shared" si="3"/>
        <v/>
      </c>
      <c r="M50" s="130"/>
      <c r="R50" s="123">
        <f>IF($A50="","",VLOOKUP($A50,野球ネットデータ!$A$3:$AK$152,33,0))</f>
        <v>0</v>
      </c>
      <c r="S50" s="132" t="e">
        <f>LEFT(IF($A50="","",VLOOKUP($A50,野球ネットデータ!$A$3:$AK$152,33,0)),SEARCH("中学",$R50)-1)</f>
        <v>#VALUE!</v>
      </c>
      <c r="T50" s="123" t="e">
        <f t="shared" si="0"/>
        <v>#VALUE!</v>
      </c>
      <c r="U50" s="133" t="e">
        <f t="shared" si="4"/>
        <v>#VALUE!</v>
      </c>
    </row>
    <row r="51" spans="1:21">
      <c r="A51" s="99">
        <f t="shared" si="1"/>
        <v>43</v>
      </c>
      <c r="B51" s="120"/>
      <c r="C51" s="120">
        <f>IF($A51="","",VLOOKUP($A51,野球ネットデータ!$A$3:$AK$152,9,0))</f>
        <v>0</v>
      </c>
      <c r="D51" s="120">
        <f>IF($A51="","",VLOOKUP($A51,野球ネットデータ!$A$3:$AK$152,10,0))</f>
        <v>0</v>
      </c>
      <c r="E51" s="128">
        <f>IF($A51="","",VLOOKUP($A51,野球ネットデータ!$A$3:$AK$152,13,0))</f>
        <v>0</v>
      </c>
      <c r="F51" s="129">
        <f>IF($A51="","",VLOOKUP($A51,野球ネットデータ!$A$3:$AK$152,31,0))</f>
        <v>0</v>
      </c>
      <c r="G51" s="129">
        <f t="shared" si="2"/>
        <v>-1</v>
      </c>
      <c r="H51" s="120">
        <f>IF($A51="","",VLOOKUP($A51,野球ネットデータ!$A$3:$AK$152,25,0))</f>
        <v>0</v>
      </c>
      <c r="I51" s="120">
        <f>IF($A51="","",VLOOKUP($A51,野球ネットデータ!$A$3:$AK$152,26,0))</f>
        <v>0</v>
      </c>
      <c r="J51" s="120">
        <f>IF($A51="","",VLOOKUP($A51,野球ネットデータ!$A$3:$AK$152,23,0))</f>
        <v>0</v>
      </c>
      <c r="K51" s="120">
        <f>IF($A51="","",VLOOKUP($A51,野球ネットデータ!$A$3:$AK$152,24,0))</f>
        <v>0</v>
      </c>
      <c r="L51" s="124" t="str">
        <f t="shared" si="3"/>
        <v/>
      </c>
      <c r="M51" s="130"/>
      <c r="R51" s="123">
        <f>IF($A51="","",VLOOKUP($A51,野球ネットデータ!$A$3:$AK$152,33,0))</f>
        <v>0</v>
      </c>
      <c r="S51" s="132" t="e">
        <f>LEFT(IF($A51="","",VLOOKUP($A51,野球ネットデータ!$A$3:$AK$152,33,0)),SEARCH("中学",$R51)-1)</f>
        <v>#VALUE!</v>
      </c>
      <c r="T51" s="123" t="e">
        <f t="shared" si="0"/>
        <v>#VALUE!</v>
      </c>
      <c r="U51" s="133" t="e">
        <f t="shared" si="4"/>
        <v>#VALUE!</v>
      </c>
    </row>
    <row r="52" spans="1:21">
      <c r="A52" s="99">
        <f t="shared" si="1"/>
        <v>44</v>
      </c>
      <c r="B52" s="120"/>
      <c r="C52" s="120">
        <f>IF($A52="","",VLOOKUP($A52,野球ネットデータ!$A$3:$AK$152,9,0))</f>
        <v>0</v>
      </c>
      <c r="D52" s="120">
        <f>IF($A52="","",VLOOKUP($A52,野球ネットデータ!$A$3:$AK$152,10,0))</f>
        <v>0</v>
      </c>
      <c r="E52" s="128">
        <f>IF($A52="","",VLOOKUP($A52,野球ネットデータ!$A$3:$AK$152,13,0))</f>
        <v>0</v>
      </c>
      <c r="F52" s="129">
        <f>IF($A52="","",VLOOKUP($A52,野球ネットデータ!$A$3:$AK$152,31,0))</f>
        <v>0</v>
      </c>
      <c r="G52" s="129">
        <f t="shared" si="2"/>
        <v>-1</v>
      </c>
      <c r="H52" s="120">
        <f>IF($A52="","",VLOOKUP($A52,野球ネットデータ!$A$3:$AK$152,25,0))</f>
        <v>0</v>
      </c>
      <c r="I52" s="120">
        <f>IF($A52="","",VLOOKUP($A52,野球ネットデータ!$A$3:$AK$152,26,0))</f>
        <v>0</v>
      </c>
      <c r="J52" s="120">
        <f>IF($A52="","",VLOOKUP($A52,野球ネットデータ!$A$3:$AK$152,23,0))</f>
        <v>0</v>
      </c>
      <c r="K52" s="120">
        <f>IF($A52="","",VLOOKUP($A52,野球ネットデータ!$A$3:$AK$152,24,0))</f>
        <v>0</v>
      </c>
      <c r="L52" s="124" t="str">
        <f t="shared" si="3"/>
        <v/>
      </c>
      <c r="M52" s="130"/>
      <c r="R52" s="123">
        <f>IF($A52="","",VLOOKUP($A52,野球ネットデータ!$A$3:$AK$152,33,0))</f>
        <v>0</v>
      </c>
      <c r="S52" s="132" t="e">
        <f>LEFT(IF($A52="","",VLOOKUP($A52,野球ネットデータ!$A$3:$AK$152,33,0)),SEARCH("中学",$R52)-1)</f>
        <v>#VALUE!</v>
      </c>
      <c r="T52" s="123" t="e">
        <f t="shared" si="0"/>
        <v>#VALUE!</v>
      </c>
      <c r="U52" s="133" t="e">
        <f t="shared" si="4"/>
        <v>#VALUE!</v>
      </c>
    </row>
    <row r="53" spans="1:21">
      <c r="A53" s="99">
        <f t="shared" si="1"/>
        <v>45</v>
      </c>
      <c r="B53" s="120"/>
      <c r="C53" s="120">
        <f>IF($A53="","",VLOOKUP($A53,野球ネットデータ!$A$3:$AK$152,9,0))</f>
        <v>0</v>
      </c>
      <c r="D53" s="120">
        <f>IF($A53="","",VLOOKUP($A53,野球ネットデータ!$A$3:$AK$152,10,0))</f>
        <v>0</v>
      </c>
      <c r="E53" s="128">
        <f>IF($A53="","",VLOOKUP($A53,野球ネットデータ!$A$3:$AK$152,13,0))</f>
        <v>0</v>
      </c>
      <c r="F53" s="129">
        <f>IF($A53="","",VLOOKUP($A53,野球ネットデータ!$A$3:$AK$152,31,0))</f>
        <v>0</v>
      </c>
      <c r="G53" s="129">
        <f t="shared" si="2"/>
        <v>-1</v>
      </c>
      <c r="H53" s="120">
        <f>IF($A53="","",VLOOKUP($A53,野球ネットデータ!$A$3:$AK$152,25,0))</f>
        <v>0</v>
      </c>
      <c r="I53" s="120">
        <f>IF($A53="","",VLOOKUP($A53,野球ネットデータ!$A$3:$AK$152,26,0))</f>
        <v>0</v>
      </c>
      <c r="J53" s="120">
        <f>IF($A53="","",VLOOKUP($A53,野球ネットデータ!$A$3:$AK$152,23,0))</f>
        <v>0</v>
      </c>
      <c r="K53" s="120">
        <f>IF($A53="","",VLOOKUP($A53,野球ネットデータ!$A$3:$AK$152,24,0))</f>
        <v>0</v>
      </c>
      <c r="L53" s="124" t="str">
        <f t="shared" si="3"/>
        <v/>
      </c>
      <c r="M53" s="130"/>
      <c r="R53" s="123">
        <f>IF($A53="","",VLOOKUP($A53,野球ネットデータ!$A$3:$AK$152,33,0))</f>
        <v>0</v>
      </c>
      <c r="S53" s="132" t="e">
        <f>LEFT(IF($A53="","",VLOOKUP($A53,野球ネットデータ!$A$3:$AK$152,33,0)),SEARCH("中学",$R53)-1)</f>
        <v>#VALUE!</v>
      </c>
      <c r="T53" s="123" t="e">
        <f t="shared" si="0"/>
        <v>#VALUE!</v>
      </c>
      <c r="U53" s="133" t="e">
        <f t="shared" si="4"/>
        <v>#VALUE!</v>
      </c>
    </row>
    <row r="54" spans="1:21">
      <c r="A54" s="99">
        <f t="shared" si="1"/>
        <v>46</v>
      </c>
      <c r="B54" s="120"/>
      <c r="C54" s="120">
        <f>IF($A54="","",VLOOKUP($A54,野球ネットデータ!$A$3:$AK$152,9,0))</f>
        <v>0</v>
      </c>
      <c r="D54" s="120">
        <f>IF($A54="","",VLOOKUP($A54,野球ネットデータ!$A$3:$AK$152,10,0))</f>
        <v>0</v>
      </c>
      <c r="E54" s="128">
        <f>IF($A54="","",VLOOKUP($A54,野球ネットデータ!$A$3:$AK$152,13,0))</f>
        <v>0</v>
      </c>
      <c r="F54" s="129">
        <f>IF($A54="","",VLOOKUP($A54,野球ネットデータ!$A$3:$AK$152,31,0))</f>
        <v>0</v>
      </c>
      <c r="G54" s="129">
        <f t="shared" si="2"/>
        <v>-1</v>
      </c>
      <c r="H54" s="120">
        <f>IF($A54="","",VLOOKUP($A54,野球ネットデータ!$A$3:$AK$152,25,0))</f>
        <v>0</v>
      </c>
      <c r="I54" s="120">
        <f>IF($A54="","",VLOOKUP($A54,野球ネットデータ!$A$3:$AK$152,26,0))</f>
        <v>0</v>
      </c>
      <c r="J54" s="120">
        <f>IF($A54="","",VLOOKUP($A54,野球ネットデータ!$A$3:$AK$152,23,0))</f>
        <v>0</v>
      </c>
      <c r="K54" s="120">
        <f>IF($A54="","",VLOOKUP($A54,野球ネットデータ!$A$3:$AK$152,24,0))</f>
        <v>0</v>
      </c>
      <c r="L54" s="124" t="str">
        <f t="shared" si="3"/>
        <v/>
      </c>
      <c r="M54" s="130"/>
      <c r="R54" s="123">
        <f>IF($A54="","",VLOOKUP($A54,野球ネットデータ!$A$3:$AK$152,33,0))</f>
        <v>0</v>
      </c>
      <c r="S54" s="132" t="e">
        <f>LEFT(IF($A54="","",VLOOKUP($A54,野球ネットデータ!$A$3:$AK$152,33,0)),SEARCH("中学",$R54)-1)</f>
        <v>#VALUE!</v>
      </c>
      <c r="T54" s="123" t="e">
        <f t="shared" si="0"/>
        <v>#VALUE!</v>
      </c>
      <c r="U54" s="133" t="e">
        <f t="shared" si="4"/>
        <v>#VALUE!</v>
      </c>
    </row>
    <row r="55" spans="1:21">
      <c r="A55" s="99">
        <f t="shared" si="1"/>
        <v>47</v>
      </c>
      <c r="B55" s="120"/>
      <c r="C55" s="120">
        <f>IF($A55="","",VLOOKUP($A55,野球ネットデータ!$A$3:$AK$152,9,0))</f>
        <v>0</v>
      </c>
      <c r="D55" s="120">
        <f>IF($A55="","",VLOOKUP($A55,野球ネットデータ!$A$3:$AK$152,10,0))</f>
        <v>0</v>
      </c>
      <c r="E55" s="128">
        <f>IF($A55="","",VLOOKUP($A55,野球ネットデータ!$A$3:$AK$152,13,0))</f>
        <v>0</v>
      </c>
      <c r="F55" s="129">
        <f>IF($A55="","",VLOOKUP($A55,野球ネットデータ!$A$3:$AK$152,31,0))</f>
        <v>0</v>
      </c>
      <c r="G55" s="129">
        <f t="shared" si="2"/>
        <v>-1</v>
      </c>
      <c r="H55" s="120">
        <f>IF($A55="","",VLOOKUP($A55,野球ネットデータ!$A$3:$AK$152,25,0))</f>
        <v>0</v>
      </c>
      <c r="I55" s="120">
        <f>IF($A55="","",VLOOKUP($A55,野球ネットデータ!$A$3:$AK$152,26,0))</f>
        <v>0</v>
      </c>
      <c r="J55" s="120">
        <f>IF($A55="","",VLOOKUP($A55,野球ネットデータ!$A$3:$AK$152,23,0))</f>
        <v>0</v>
      </c>
      <c r="K55" s="120">
        <f>IF($A55="","",VLOOKUP($A55,野球ネットデータ!$A$3:$AK$152,24,0))</f>
        <v>0</v>
      </c>
      <c r="L55" s="124" t="str">
        <f t="shared" si="3"/>
        <v/>
      </c>
      <c r="M55" s="130"/>
      <c r="R55" s="123">
        <f>IF($A55="","",VLOOKUP($A55,野球ネットデータ!$A$3:$AK$152,33,0))</f>
        <v>0</v>
      </c>
      <c r="S55" s="132" t="e">
        <f>LEFT(IF($A55="","",VLOOKUP($A55,野球ネットデータ!$A$3:$AK$152,33,0)),SEARCH("中学",$R55)-1)</f>
        <v>#VALUE!</v>
      </c>
      <c r="T55" s="123" t="e">
        <f t="shared" si="0"/>
        <v>#VALUE!</v>
      </c>
      <c r="U55" s="133" t="e">
        <f t="shared" si="4"/>
        <v>#VALUE!</v>
      </c>
    </row>
    <row r="56" spans="1:21">
      <c r="A56" s="99">
        <f t="shared" si="1"/>
        <v>48</v>
      </c>
      <c r="B56" s="120"/>
      <c r="C56" s="120">
        <f>IF($A56="","",VLOOKUP($A56,野球ネットデータ!$A$3:$AK$152,9,0))</f>
        <v>0</v>
      </c>
      <c r="D56" s="120">
        <f>IF($A56="","",VLOOKUP($A56,野球ネットデータ!$A$3:$AK$152,10,0))</f>
        <v>0</v>
      </c>
      <c r="E56" s="128">
        <f>IF($A56="","",VLOOKUP($A56,野球ネットデータ!$A$3:$AK$152,13,0))</f>
        <v>0</v>
      </c>
      <c r="F56" s="129">
        <f>IF($A56="","",VLOOKUP($A56,野球ネットデータ!$A$3:$AK$152,31,0))</f>
        <v>0</v>
      </c>
      <c r="G56" s="129">
        <f t="shared" si="2"/>
        <v>-1</v>
      </c>
      <c r="H56" s="120">
        <f>IF($A56="","",VLOOKUP($A56,野球ネットデータ!$A$3:$AK$152,25,0))</f>
        <v>0</v>
      </c>
      <c r="I56" s="120">
        <f>IF($A56="","",VLOOKUP($A56,野球ネットデータ!$A$3:$AK$152,26,0))</f>
        <v>0</v>
      </c>
      <c r="J56" s="120">
        <f>IF($A56="","",VLOOKUP($A56,野球ネットデータ!$A$3:$AK$152,23,0))</f>
        <v>0</v>
      </c>
      <c r="K56" s="120">
        <f>IF($A56="","",VLOOKUP($A56,野球ネットデータ!$A$3:$AK$152,24,0))</f>
        <v>0</v>
      </c>
      <c r="L56" s="124" t="str">
        <f t="shared" si="3"/>
        <v/>
      </c>
      <c r="M56" s="130"/>
      <c r="R56" s="123">
        <f>IF($A56="","",VLOOKUP($A56,野球ネットデータ!$A$3:$AK$152,33,0))</f>
        <v>0</v>
      </c>
      <c r="S56" s="132" t="e">
        <f>LEFT(IF($A56="","",VLOOKUP($A56,野球ネットデータ!$A$3:$AK$152,33,0)),SEARCH("中学",$R56)-1)</f>
        <v>#VALUE!</v>
      </c>
      <c r="T56" s="123" t="e">
        <f t="shared" si="0"/>
        <v>#VALUE!</v>
      </c>
      <c r="U56" s="133" t="e">
        <f t="shared" si="4"/>
        <v>#VALUE!</v>
      </c>
    </row>
    <row r="57" spans="1:21">
      <c r="A57" s="99">
        <f t="shared" si="1"/>
        <v>49</v>
      </c>
      <c r="B57" s="120"/>
      <c r="C57" s="120">
        <f>IF($A57="","",VLOOKUP($A57,野球ネットデータ!$A$3:$AK$152,9,0))</f>
        <v>0</v>
      </c>
      <c r="D57" s="120">
        <f>IF($A57="","",VLOOKUP($A57,野球ネットデータ!$A$3:$AK$152,10,0))</f>
        <v>0</v>
      </c>
      <c r="E57" s="128">
        <f>IF($A57="","",VLOOKUP($A57,野球ネットデータ!$A$3:$AK$152,13,0))</f>
        <v>0</v>
      </c>
      <c r="F57" s="129">
        <f>IF($A57="","",VLOOKUP($A57,野球ネットデータ!$A$3:$AK$152,31,0))</f>
        <v>0</v>
      </c>
      <c r="G57" s="129">
        <f t="shared" si="2"/>
        <v>-1</v>
      </c>
      <c r="H57" s="120">
        <f>IF($A57="","",VLOOKUP($A57,野球ネットデータ!$A$3:$AK$152,25,0))</f>
        <v>0</v>
      </c>
      <c r="I57" s="120">
        <f>IF($A57="","",VLOOKUP($A57,野球ネットデータ!$A$3:$AK$152,26,0))</f>
        <v>0</v>
      </c>
      <c r="J57" s="120">
        <f>IF($A57="","",VLOOKUP($A57,野球ネットデータ!$A$3:$AK$152,23,0))</f>
        <v>0</v>
      </c>
      <c r="K57" s="120">
        <f>IF($A57="","",VLOOKUP($A57,野球ネットデータ!$A$3:$AK$152,24,0))</f>
        <v>0</v>
      </c>
      <c r="L57" s="124" t="str">
        <f t="shared" si="3"/>
        <v/>
      </c>
      <c r="M57" s="130"/>
      <c r="P57" s="2" t="s">
        <v>214</v>
      </c>
      <c r="R57" s="123">
        <f>IF($A57="","",VLOOKUP($A57,野球ネットデータ!$A$3:$AK$152,33,0))</f>
        <v>0</v>
      </c>
      <c r="S57" s="132" t="e">
        <f>LEFT(IF($A57="","",VLOOKUP($A57,野球ネットデータ!$A$3:$AK$152,33,0)),SEARCH("中学",$R57)-1)</f>
        <v>#VALUE!</v>
      </c>
      <c r="T57" s="123" t="e">
        <f t="shared" si="0"/>
        <v>#VALUE!</v>
      </c>
      <c r="U57" s="133" t="e">
        <f t="shared" si="4"/>
        <v>#VALUE!</v>
      </c>
    </row>
    <row r="58" spans="1:21">
      <c r="A58" s="99">
        <f t="shared" si="1"/>
        <v>50</v>
      </c>
      <c r="B58" s="120"/>
      <c r="C58" s="120">
        <f>IF($A58="","",VLOOKUP($A58,野球ネットデータ!$A$3:$AK$152,9,0))</f>
        <v>0</v>
      </c>
      <c r="D58" s="120">
        <f>IF($A58="","",VLOOKUP($A58,野球ネットデータ!$A$3:$AK$152,10,0))</f>
        <v>0</v>
      </c>
      <c r="E58" s="128">
        <f>IF($A58="","",VLOOKUP($A58,野球ネットデータ!$A$3:$AK$152,13,0))</f>
        <v>0</v>
      </c>
      <c r="F58" s="129">
        <f>IF($A58="","",VLOOKUP($A58,野球ネットデータ!$A$3:$AK$152,31,0))</f>
        <v>0</v>
      </c>
      <c r="G58" s="129">
        <f t="shared" si="2"/>
        <v>-1</v>
      </c>
      <c r="H58" s="120">
        <f>IF($A58="","",VLOOKUP($A58,野球ネットデータ!$A$3:$AK$152,25,0))</f>
        <v>0</v>
      </c>
      <c r="I58" s="120">
        <f>IF($A58="","",VLOOKUP($A58,野球ネットデータ!$A$3:$AK$152,26,0))</f>
        <v>0</v>
      </c>
      <c r="J58" s="120">
        <f>IF($A58="","",VLOOKUP($A58,野球ネットデータ!$A$3:$AK$152,23,0))</f>
        <v>0</v>
      </c>
      <c r="K58" s="120">
        <f>IF($A58="","",VLOOKUP($A58,野球ネットデータ!$A$3:$AK$152,24,0))</f>
        <v>0</v>
      </c>
      <c r="L58" s="124" t="str">
        <f t="shared" si="3"/>
        <v/>
      </c>
      <c r="M58" s="130"/>
      <c r="P58" s="2" t="str">
        <f>IF(LEFT(P57,1)="あ","C","")</f>
        <v>C</v>
      </c>
      <c r="R58" s="123">
        <f>IF($A58="","",VLOOKUP($A58,野球ネットデータ!$A$3:$AK$152,33,0))</f>
        <v>0</v>
      </c>
      <c r="S58" s="132" t="e">
        <f>LEFT(IF($A58="","",VLOOKUP($A58,野球ネットデータ!$A$3:$AK$152,33,0)),SEARCH("中学",$R58)-1)</f>
        <v>#VALUE!</v>
      </c>
      <c r="T58" s="123" t="e">
        <f t="shared" si="0"/>
        <v>#VALUE!</v>
      </c>
      <c r="U58" s="133" t="e">
        <f t="shared" si="4"/>
        <v>#VALUE!</v>
      </c>
    </row>
    <row r="59" spans="1:21">
      <c r="A59" s="99">
        <f t="shared" si="1"/>
        <v>51</v>
      </c>
      <c r="B59" s="120"/>
      <c r="C59" s="120">
        <f>IF($A59="","",VLOOKUP($A59,野球ネットデータ!$A$3:$AK$152,9,0))</f>
        <v>0</v>
      </c>
      <c r="D59" s="120">
        <f>IF($A59="","",VLOOKUP($A59,野球ネットデータ!$A$3:$AK$152,10,0))</f>
        <v>0</v>
      </c>
      <c r="E59" s="128">
        <f>IF($A59="","",VLOOKUP($A59,野球ネットデータ!$A$3:$AK$152,13,0))</f>
        <v>0</v>
      </c>
      <c r="F59" s="129">
        <f>IF($A59="","",VLOOKUP($A59,野球ネットデータ!$A$3:$AK$152,31,0))</f>
        <v>0</v>
      </c>
      <c r="G59" s="129">
        <f t="shared" si="2"/>
        <v>-1</v>
      </c>
      <c r="H59" s="120">
        <f>IF($A59="","",VLOOKUP($A59,野球ネットデータ!$A$3:$AK$152,25,0))</f>
        <v>0</v>
      </c>
      <c r="I59" s="120">
        <f>IF($A59="","",VLOOKUP($A59,野球ネットデータ!$A$3:$AK$152,26,0))</f>
        <v>0</v>
      </c>
      <c r="J59" s="120">
        <f>IF($A59="","",VLOOKUP($A59,野球ネットデータ!$A$3:$AK$152,23,0))</f>
        <v>0</v>
      </c>
      <c r="K59" s="120">
        <f>IF($A59="","",VLOOKUP($A59,野球ネットデータ!$A$3:$AK$152,24,0))</f>
        <v>0</v>
      </c>
      <c r="L59" s="124" t="str">
        <f t="shared" si="3"/>
        <v/>
      </c>
      <c r="M59" s="130"/>
      <c r="R59" s="123">
        <f>IF($A59="","",VLOOKUP($A59,野球ネットデータ!$A$3:$AK$152,33,0))</f>
        <v>0</v>
      </c>
      <c r="S59" s="132" t="e">
        <f>LEFT(IF($A59="","",VLOOKUP($A59,野球ネットデータ!$A$3:$AK$152,33,0)),SEARCH("中学",$R59)-1)</f>
        <v>#VALUE!</v>
      </c>
      <c r="T59" s="123" t="e">
        <f t="shared" si="0"/>
        <v>#VALUE!</v>
      </c>
      <c r="U59" s="133" t="e">
        <f t="shared" si="4"/>
        <v>#VALUE!</v>
      </c>
    </row>
    <row r="60" spans="1:21">
      <c r="A60" s="99">
        <f t="shared" si="1"/>
        <v>52</v>
      </c>
      <c r="B60" s="120"/>
      <c r="C60" s="120">
        <f>IF($A60="","",VLOOKUP($A60,野球ネットデータ!$A$3:$AK$152,9,0))</f>
        <v>0</v>
      </c>
      <c r="D60" s="120">
        <f>IF($A60="","",VLOOKUP($A60,野球ネットデータ!$A$3:$AK$152,10,0))</f>
        <v>0</v>
      </c>
      <c r="E60" s="128">
        <f>IF($A60="","",VLOOKUP($A60,野球ネットデータ!$A$3:$AK$152,13,0))</f>
        <v>0</v>
      </c>
      <c r="F60" s="129">
        <f>IF($A60="","",VLOOKUP($A60,野球ネットデータ!$A$3:$AK$152,31,0))</f>
        <v>0</v>
      </c>
      <c r="G60" s="129">
        <f t="shared" si="2"/>
        <v>-1</v>
      </c>
      <c r="H60" s="120">
        <f>IF($A60="","",VLOOKUP($A60,野球ネットデータ!$A$3:$AK$152,25,0))</f>
        <v>0</v>
      </c>
      <c r="I60" s="120">
        <f>IF($A60="","",VLOOKUP($A60,野球ネットデータ!$A$3:$AK$152,26,0))</f>
        <v>0</v>
      </c>
      <c r="J60" s="120">
        <f>IF($A60="","",VLOOKUP($A60,野球ネットデータ!$A$3:$AK$152,23,0))</f>
        <v>0</v>
      </c>
      <c r="K60" s="120">
        <f>IF($A60="","",VLOOKUP($A60,野球ネットデータ!$A$3:$AK$152,24,0))</f>
        <v>0</v>
      </c>
      <c r="L60" s="124" t="str">
        <f t="shared" si="3"/>
        <v/>
      </c>
      <c r="M60" s="130"/>
      <c r="R60" s="123">
        <f>IF($A60="","",VLOOKUP($A60,野球ネットデータ!$A$3:$AK$152,33,0))</f>
        <v>0</v>
      </c>
      <c r="S60" s="132" t="e">
        <f>LEFT(IF($A60="","",VLOOKUP($A60,野球ネットデータ!$A$3:$AK$152,33,0)),SEARCH("中学",$R60)-1)</f>
        <v>#VALUE!</v>
      </c>
      <c r="T60" s="123" t="e">
        <f t="shared" si="0"/>
        <v>#VALUE!</v>
      </c>
      <c r="U60" s="133" t="e">
        <f t="shared" si="4"/>
        <v>#VALUE!</v>
      </c>
    </row>
    <row r="61" spans="1:21">
      <c r="A61" s="99">
        <f t="shared" ref="A61:A124" si="5">ROW(A61)-8</f>
        <v>53</v>
      </c>
      <c r="B61" s="120"/>
      <c r="C61" s="120">
        <f>IF($A61="","",VLOOKUP($A61,野球ネットデータ!$A$3:$AK$152,9,0))</f>
        <v>0</v>
      </c>
      <c r="D61" s="120">
        <f>IF($A61="","",VLOOKUP($A61,野球ネットデータ!$A$3:$AK$152,10,0))</f>
        <v>0</v>
      </c>
      <c r="E61" s="128">
        <f>IF($A61="","",VLOOKUP($A61,野球ネットデータ!$A$3:$AK$152,13,0))</f>
        <v>0</v>
      </c>
      <c r="F61" s="129">
        <f>IF($A61="","",VLOOKUP($A61,野球ネットデータ!$A$3:$AK$152,31,0))</f>
        <v>0</v>
      </c>
      <c r="G61" s="129">
        <f t="shared" si="2"/>
        <v>-1</v>
      </c>
      <c r="H61" s="120">
        <f>IF($A61="","",VLOOKUP($A61,野球ネットデータ!$A$3:$AK$152,25,0))</f>
        <v>0</v>
      </c>
      <c r="I61" s="120">
        <f>IF($A61="","",VLOOKUP($A61,野球ネットデータ!$A$3:$AK$152,26,0))</f>
        <v>0</v>
      </c>
      <c r="J61" s="120">
        <f>IF($A61="","",VLOOKUP($A61,野球ネットデータ!$A$3:$AK$152,23,0))</f>
        <v>0</v>
      </c>
      <c r="K61" s="120">
        <f>IF($A61="","",VLOOKUP($A61,野球ネットデータ!$A$3:$AK$152,24,0))</f>
        <v>0</v>
      </c>
      <c r="L61" s="124" t="str">
        <f t="shared" si="3"/>
        <v/>
      </c>
      <c r="M61" s="130"/>
      <c r="R61" s="123">
        <f>IF($A61="","",VLOOKUP($A61,野球ネットデータ!$A$3:$AK$152,33,0))</f>
        <v>0</v>
      </c>
      <c r="S61" s="132" t="e">
        <f>LEFT(IF($A61="","",VLOOKUP($A61,野球ネットデータ!$A$3:$AK$152,33,0)),SEARCH("中学",$R61)-1)</f>
        <v>#VALUE!</v>
      </c>
      <c r="T61" s="123" t="e">
        <f t="shared" si="0"/>
        <v>#VALUE!</v>
      </c>
      <c r="U61" s="133" t="e">
        <f t="shared" si="4"/>
        <v>#VALUE!</v>
      </c>
    </row>
    <row r="62" spans="1:21">
      <c r="A62" s="99">
        <f t="shared" si="5"/>
        <v>54</v>
      </c>
      <c r="B62" s="120"/>
      <c r="C62" s="120">
        <f>IF($A62="","",VLOOKUP($A62,野球ネットデータ!$A$3:$AK$152,9,0))</f>
        <v>0</v>
      </c>
      <c r="D62" s="120">
        <f>IF($A62="","",VLOOKUP($A62,野球ネットデータ!$A$3:$AK$152,10,0))</f>
        <v>0</v>
      </c>
      <c r="E62" s="128">
        <f>IF($A62="","",VLOOKUP($A62,野球ネットデータ!$A$3:$AK$152,13,0))</f>
        <v>0</v>
      </c>
      <c r="F62" s="129">
        <f>IF($A62="","",VLOOKUP($A62,野球ネットデータ!$A$3:$AK$152,31,0))</f>
        <v>0</v>
      </c>
      <c r="G62" s="129">
        <f t="shared" si="2"/>
        <v>-1</v>
      </c>
      <c r="H62" s="120">
        <f>IF($A62="","",VLOOKUP($A62,野球ネットデータ!$A$3:$AK$152,25,0))</f>
        <v>0</v>
      </c>
      <c r="I62" s="120">
        <f>IF($A62="","",VLOOKUP($A62,野球ネットデータ!$A$3:$AK$152,26,0))</f>
        <v>0</v>
      </c>
      <c r="J62" s="120">
        <f>IF($A62="","",VLOOKUP($A62,野球ネットデータ!$A$3:$AK$152,23,0))</f>
        <v>0</v>
      </c>
      <c r="K62" s="120">
        <f>IF($A62="","",VLOOKUP($A62,野球ネットデータ!$A$3:$AK$152,24,0))</f>
        <v>0</v>
      </c>
      <c r="L62" s="124" t="str">
        <f t="shared" si="3"/>
        <v/>
      </c>
      <c r="M62" s="130"/>
      <c r="R62" s="123">
        <f>IF($A62="","",VLOOKUP($A62,野球ネットデータ!$A$3:$AK$152,33,0))</f>
        <v>0</v>
      </c>
      <c r="S62" s="132" t="e">
        <f>LEFT(IF($A62="","",VLOOKUP($A62,野球ネットデータ!$A$3:$AK$152,33,0)),SEARCH("中学",$R62)-1)</f>
        <v>#VALUE!</v>
      </c>
      <c r="T62" s="123" t="e">
        <f t="shared" si="0"/>
        <v>#VALUE!</v>
      </c>
      <c r="U62" s="133" t="e">
        <f t="shared" si="4"/>
        <v>#VALUE!</v>
      </c>
    </row>
    <row r="63" spans="1:21">
      <c r="A63" s="99">
        <f t="shared" si="5"/>
        <v>55</v>
      </c>
      <c r="B63" s="120"/>
      <c r="C63" s="120">
        <f>IF($A63="","",VLOOKUP($A63,野球ネットデータ!$A$3:$AK$152,9,0))</f>
        <v>0</v>
      </c>
      <c r="D63" s="120">
        <f>IF($A63="","",VLOOKUP($A63,野球ネットデータ!$A$3:$AK$152,10,0))</f>
        <v>0</v>
      </c>
      <c r="E63" s="128">
        <f>IF($A63="","",VLOOKUP($A63,野球ネットデータ!$A$3:$AK$152,13,0))</f>
        <v>0</v>
      </c>
      <c r="F63" s="129">
        <f>IF($A63="","",VLOOKUP($A63,野球ネットデータ!$A$3:$AK$152,31,0))</f>
        <v>0</v>
      </c>
      <c r="G63" s="129">
        <f t="shared" si="2"/>
        <v>-1</v>
      </c>
      <c r="H63" s="120">
        <f>IF($A63="","",VLOOKUP($A63,野球ネットデータ!$A$3:$AK$152,25,0))</f>
        <v>0</v>
      </c>
      <c r="I63" s="120">
        <f>IF($A63="","",VLOOKUP($A63,野球ネットデータ!$A$3:$AK$152,26,0))</f>
        <v>0</v>
      </c>
      <c r="J63" s="120">
        <f>IF($A63="","",VLOOKUP($A63,野球ネットデータ!$A$3:$AK$152,23,0))</f>
        <v>0</v>
      </c>
      <c r="K63" s="120">
        <f>IF($A63="","",VLOOKUP($A63,野球ネットデータ!$A$3:$AK$152,24,0))</f>
        <v>0</v>
      </c>
      <c r="L63" s="124" t="str">
        <f t="shared" si="3"/>
        <v/>
      </c>
      <c r="M63" s="130"/>
      <c r="R63" s="123">
        <f>IF($A63="","",VLOOKUP($A63,野球ネットデータ!$A$3:$AK$152,33,0))</f>
        <v>0</v>
      </c>
      <c r="S63" s="132" t="e">
        <f>LEFT(IF($A63="","",VLOOKUP($A63,野球ネットデータ!$A$3:$AK$152,33,0)),SEARCH("中学",$R63)-1)</f>
        <v>#VALUE!</v>
      </c>
      <c r="T63" s="123" t="e">
        <f t="shared" si="0"/>
        <v>#VALUE!</v>
      </c>
      <c r="U63" s="133" t="e">
        <f t="shared" si="4"/>
        <v>#VALUE!</v>
      </c>
    </row>
    <row r="64" spans="1:21">
      <c r="A64" s="99">
        <f t="shared" si="5"/>
        <v>56</v>
      </c>
      <c r="B64" s="120"/>
      <c r="C64" s="120">
        <f>IF($A64="","",VLOOKUP($A64,野球ネットデータ!$A$3:$AK$152,9,0))</f>
        <v>0</v>
      </c>
      <c r="D64" s="120">
        <f>IF($A64="","",VLOOKUP($A64,野球ネットデータ!$A$3:$AK$152,10,0))</f>
        <v>0</v>
      </c>
      <c r="E64" s="128">
        <f>IF($A64="","",VLOOKUP($A64,野球ネットデータ!$A$3:$AK$152,13,0))</f>
        <v>0</v>
      </c>
      <c r="F64" s="129">
        <f>IF($A64="","",VLOOKUP($A64,野球ネットデータ!$A$3:$AK$152,31,0))</f>
        <v>0</v>
      </c>
      <c r="G64" s="129">
        <f t="shared" si="2"/>
        <v>-1</v>
      </c>
      <c r="H64" s="120">
        <f>IF($A64="","",VLOOKUP($A64,野球ネットデータ!$A$3:$AK$152,25,0))</f>
        <v>0</v>
      </c>
      <c r="I64" s="120">
        <f>IF($A64="","",VLOOKUP($A64,野球ネットデータ!$A$3:$AK$152,26,0))</f>
        <v>0</v>
      </c>
      <c r="J64" s="120">
        <f>IF($A64="","",VLOOKUP($A64,野球ネットデータ!$A$3:$AK$152,23,0))</f>
        <v>0</v>
      </c>
      <c r="K64" s="120">
        <f>IF($A64="","",VLOOKUP($A64,野球ネットデータ!$A$3:$AK$152,24,0))</f>
        <v>0</v>
      </c>
      <c r="L64" s="124" t="str">
        <f t="shared" si="3"/>
        <v/>
      </c>
      <c r="M64" s="130"/>
      <c r="R64" s="123">
        <f>IF($A64="","",VLOOKUP($A64,野球ネットデータ!$A$3:$AK$152,33,0))</f>
        <v>0</v>
      </c>
      <c r="S64" s="132" t="e">
        <f>LEFT(IF($A64="","",VLOOKUP($A64,野球ネットデータ!$A$3:$AK$152,33,0)),SEARCH("中学",$R64)-1)</f>
        <v>#VALUE!</v>
      </c>
      <c r="T64" s="123" t="e">
        <f t="shared" si="0"/>
        <v>#VALUE!</v>
      </c>
      <c r="U64" s="133" t="e">
        <f t="shared" si="4"/>
        <v>#VALUE!</v>
      </c>
    </row>
    <row r="65" spans="1:21">
      <c r="A65" s="99">
        <f t="shared" si="5"/>
        <v>57</v>
      </c>
      <c r="B65" s="120"/>
      <c r="C65" s="120">
        <f>IF($A65="","",VLOOKUP($A65,野球ネットデータ!$A$3:$AK$152,9,0))</f>
        <v>0</v>
      </c>
      <c r="D65" s="120">
        <f>IF($A65="","",VLOOKUP($A65,野球ネットデータ!$A$3:$AK$152,10,0))</f>
        <v>0</v>
      </c>
      <c r="E65" s="128">
        <f>IF($A65="","",VLOOKUP($A65,野球ネットデータ!$A$3:$AK$152,13,0))</f>
        <v>0</v>
      </c>
      <c r="F65" s="129">
        <f>IF($A65="","",VLOOKUP($A65,野球ネットデータ!$A$3:$AK$152,31,0))</f>
        <v>0</v>
      </c>
      <c r="G65" s="129">
        <f t="shared" si="2"/>
        <v>-1</v>
      </c>
      <c r="H65" s="120">
        <f>IF($A65="","",VLOOKUP($A65,野球ネットデータ!$A$3:$AK$152,25,0))</f>
        <v>0</v>
      </c>
      <c r="I65" s="120">
        <f>IF($A65="","",VLOOKUP($A65,野球ネットデータ!$A$3:$AK$152,26,0))</f>
        <v>0</v>
      </c>
      <c r="J65" s="120">
        <f>IF($A65="","",VLOOKUP($A65,野球ネットデータ!$A$3:$AK$152,23,0))</f>
        <v>0</v>
      </c>
      <c r="K65" s="120">
        <f>IF($A65="","",VLOOKUP($A65,野球ネットデータ!$A$3:$AK$152,24,0))</f>
        <v>0</v>
      </c>
      <c r="L65" s="124" t="str">
        <f t="shared" si="3"/>
        <v/>
      </c>
      <c r="M65" s="130"/>
      <c r="R65" s="123">
        <f>IF($A65="","",VLOOKUP($A65,野球ネットデータ!$A$3:$AK$152,33,0))</f>
        <v>0</v>
      </c>
      <c r="S65" s="132" t="e">
        <f>LEFT(IF($A65="","",VLOOKUP($A65,野球ネットデータ!$A$3:$AK$152,33,0)),SEARCH("中学",$R65)-1)</f>
        <v>#VALUE!</v>
      </c>
      <c r="T65" s="123" t="e">
        <f t="shared" si="0"/>
        <v>#VALUE!</v>
      </c>
      <c r="U65" s="133" t="e">
        <f t="shared" si="4"/>
        <v>#VALUE!</v>
      </c>
    </row>
    <row r="66" spans="1:21">
      <c r="A66" s="99">
        <f t="shared" si="5"/>
        <v>58</v>
      </c>
      <c r="B66" s="120"/>
      <c r="C66" s="120">
        <f>IF($A66="","",VLOOKUP($A66,野球ネットデータ!$A$3:$AK$152,9,0))</f>
        <v>0</v>
      </c>
      <c r="D66" s="120">
        <f>IF($A66="","",VLOOKUP($A66,野球ネットデータ!$A$3:$AK$152,10,0))</f>
        <v>0</v>
      </c>
      <c r="E66" s="128">
        <f>IF($A66="","",VLOOKUP($A66,野球ネットデータ!$A$3:$AK$152,13,0))</f>
        <v>0</v>
      </c>
      <c r="F66" s="129">
        <f>IF($A66="","",VLOOKUP($A66,野球ネットデータ!$A$3:$AK$152,31,0))</f>
        <v>0</v>
      </c>
      <c r="G66" s="129">
        <f t="shared" si="2"/>
        <v>-1</v>
      </c>
      <c r="H66" s="120">
        <f>IF($A66="","",VLOOKUP($A66,野球ネットデータ!$A$3:$AK$152,25,0))</f>
        <v>0</v>
      </c>
      <c r="I66" s="120">
        <f>IF($A66="","",VLOOKUP($A66,野球ネットデータ!$A$3:$AK$152,26,0))</f>
        <v>0</v>
      </c>
      <c r="J66" s="120">
        <f>IF($A66="","",VLOOKUP($A66,野球ネットデータ!$A$3:$AK$152,23,0))</f>
        <v>0</v>
      </c>
      <c r="K66" s="120">
        <f>IF($A66="","",VLOOKUP($A66,野球ネットデータ!$A$3:$AK$152,24,0))</f>
        <v>0</v>
      </c>
      <c r="L66" s="124" t="str">
        <f t="shared" si="3"/>
        <v/>
      </c>
      <c r="M66" s="130"/>
      <c r="R66" s="123">
        <f>IF($A66="","",VLOOKUP($A66,野球ネットデータ!$A$3:$AK$152,33,0))</f>
        <v>0</v>
      </c>
      <c r="S66" s="132" t="e">
        <f>LEFT(IF($A66="","",VLOOKUP($A66,野球ネットデータ!$A$3:$AK$152,33,0)),SEARCH("中学",$R66)-1)</f>
        <v>#VALUE!</v>
      </c>
      <c r="T66" s="123" t="e">
        <f t="shared" si="0"/>
        <v>#VALUE!</v>
      </c>
      <c r="U66" s="133" t="e">
        <f t="shared" si="4"/>
        <v>#VALUE!</v>
      </c>
    </row>
    <row r="67" spans="1:21">
      <c r="A67" s="99">
        <f t="shared" si="5"/>
        <v>59</v>
      </c>
      <c r="B67" s="120"/>
      <c r="C67" s="120">
        <f>IF($A67="","",VLOOKUP($A67,野球ネットデータ!$A$3:$AK$152,9,0))</f>
        <v>0</v>
      </c>
      <c r="D67" s="120">
        <f>IF($A67="","",VLOOKUP($A67,野球ネットデータ!$A$3:$AK$152,10,0))</f>
        <v>0</v>
      </c>
      <c r="E67" s="128">
        <f>IF($A67="","",VLOOKUP($A67,野球ネットデータ!$A$3:$AK$152,13,0))</f>
        <v>0</v>
      </c>
      <c r="F67" s="129">
        <f>IF($A67="","",VLOOKUP($A67,野球ネットデータ!$A$3:$AK$152,31,0))</f>
        <v>0</v>
      </c>
      <c r="G67" s="129">
        <f t="shared" si="2"/>
        <v>-1</v>
      </c>
      <c r="H67" s="120">
        <f>IF($A67="","",VLOOKUP($A67,野球ネットデータ!$A$3:$AK$152,25,0))</f>
        <v>0</v>
      </c>
      <c r="I67" s="120">
        <f>IF($A67="","",VLOOKUP($A67,野球ネットデータ!$A$3:$AK$152,26,0))</f>
        <v>0</v>
      </c>
      <c r="J67" s="120">
        <f>IF($A67="","",VLOOKUP($A67,野球ネットデータ!$A$3:$AK$152,23,0))</f>
        <v>0</v>
      </c>
      <c r="K67" s="120">
        <f>IF($A67="","",VLOOKUP($A67,野球ネットデータ!$A$3:$AK$152,24,0))</f>
        <v>0</v>
      </c>
      <c r="L67" s="124" t="str">
        <f t="shared" si="3"/>
        <v/>
      </c>
      <c r="M67" s="130"/>
      <c r="R67" s="123">
        <f>IF($A67="","",VLOOKUP($A67,野球ネットデータ!$A$3:$AK$152,33,0))</f>
        <v>0</v>
      </c>
      <c r="S67" s="132" t="e">
        <f>LEFT(IF($A67="","",VLOOKUP($A67,野球ネットデータ!$A$3:$AK$152,33,0)),SEARCH("中学",$R67)-1)</f>
        <v>#VALUE!</v>
      </c>
      <c r="T67" s="123" t="e">
        <f t="shared" si="0"/>
        <v>#VALUE!</v>
      </c>
      <c r="U67" s="133" t="e">
        <f t="shared" si="4"/>
        <v>#VALUE!</v>
      </c>
    </row>
    <row r="68" spans="1:21">
      <c r="A68" s="99">
        <f t="shared" si="5"/>
        <v>60</v>
      </c>
      <c r="B68" s="120"/>
      <c r="C68" s="120">
        <f>IF($A68="","",VLOOKUP($A68,野球ネットデータ!$A$3:$AK$152,9,0))</f>
        <v>0</v>
      </c>
      <c r="D68" s="120">
        <f>IF($A68="","",VLOOKUP($A68,野球ネットデータ!$A$3:$AK$152,10,0))</f>
        <v>0</v>
      </c>
      <c r="E68" s="128">
        <f>IF($A68="","",VLOOKUP($A68,野球ネットデータ!$A$3:$AK$152,13,0))</f>
        <v>0</v>
      </c>
      <c r="F68" s="129">
        <f>IF($A68="","",VLOOKUP($A68,野球ネットデータ!$A$3:$AK$152,31,0))</f>
        <v>0</v>
      </c>
      <c r="G68" s="129">
        <f t="shared" si="2"/>
        <v>-1</v>
      </c>
      <c r="H68" s="120">
        <f>IF($A68="","",VLOOKUP($A68,野球ネットデータ!$A$3:$AK$152,25,0))</f>
        <v>0</v>
      </c>
      <c r="I68" s="120">
        <f>IF($A68="","",VLOOKUP($A68,野球ネットデータ!$A$3:$AK$152,26,0))</f>
        <v>0</v>
      </c>
      <c r="J68" s="120">
        <f>IF($A68="","",VLOOKUP($A68,野球ネットデータ!$A$3:$AK$152,23,0))</f>
        <v>0</v>
      </c>
      <c r="K68" s="120">
        <f>IF($A68="","",VLOOKUP($A68,野球ネットデータ!$A$3:$AK$152,24,0))</f>
        <v>0</v>
      </c>
      <c r="L68" s="124" t="str">
        <f t="shared" si="3"/>
        <v/>
      </c>
      <c r="M68" s="130"/>
      <c r="R68" s="123">
        <f>IF($A68="","",VLOOKUP($A68,野球ネットデータ!$A$3:$AK$152,33,0))</f>
        <v>0</v>
      </c>
      <c r="S68" s="132" t="e">
        <f>LEFT(IF($A68="","",VLOOKUP($A68,野球ネットデータ!$A$3:$AK$152,33,0)),SEARCH("中学",$R68)-1)</f>
        <v>#VALUE!</v>
      </c>
      <c r="T68" s="123" t="e">
        <f t="shared" si="0"/>
        <v>#VALUE!</v>
      </c>
      <c r="U68" s="133" t="e">
        <f t="shared" si="4"/>
        <v>#VALUE!</v>
      </c>
    </row>
    <row r="69" spans="1:21">
      <c r="A69" s="99">
        <f t="shared" si="5"/>
        <v>61</v>
      </c>
      <c r="B69" s="120"/>
      <c r="C69" s="120">
        <f>IF($A69="","",VLOOKUP($A69,野球ネットデータ!$A$3:$AK$152,9,0))</f>
        <v>0</v>
      </c>
      <c r="D69" s="120">
        <f>IF($A69="","",VLOOKUP($A69,野球ネットデータ!$A$3:$AK$152,10,0))</f>
        <v>0</v>
      </c>
      <c r="E69" s="128">
        <f>IF($A69="","",VLOOKUP($A69,野球ネットデータ!$A$3:$AK$152,13,0))</f>
        <v>0</v>
      </c>
      <c r="F69" s="129">
        <f>IF($A69="","",VLOOKUP($A69,野球ネットデータ!$A$3:$AK$152,31,0))</f>
        <v>0</v>
      </c>
      <c r="G69" s="129">
        <f t="shared" si="2"/>
        <v>-1</v>
      </c>
      <c r="H69" s="120">
        <f>IF($A69="","",VLOOKUP($A69,野球ネットデータ!$A$3:$AK$152,25,0))</f>
        <v>0</v>
      </c>
      <c r="I69" s="120">
        <f>IF($A69="","",VLOOKUP($A69,野球ネットデータ!$A$3:$AK$152,26,0))</f>
        <v>0</v>
      </c>
      <c r="J69" s="120">
        <f>IF($A69="","",VLOOKUP($A69,野球ネットデータ!$A$3:$AK$152,23,0))</f>
        <v>0</v>
      </c>
      <c r="K69" s="120">
        <f>IF($A69="","",VLOOKUP($A69,野球ネットデータ!$A$3:$AK$152,24,0))</f>
        <v>0</v>
      </c>
      <c r="L69" s="124" t="str">
        <f t="shared" si="3"/>
        <v/>
      </c>
      <c r="M69" s="130"/>
      <c r="R69" s="123">
        <f>IF($A69="","",VLOOKUP($A69,野球ネットデータ!$A$3:$AK$152,33,0))</f>
        <v>0</v>
      </c>
      <c r="S69" s="132" t="e">
        <f>LEFT(IF($A69="","",VLOOKUP($A69,野球ネットデータ!$A$3:$AK$152,33,0)),SEARCH("中学",$R69)-1)</f>
        <v>#VALUE!</v>
      </c>
      <c r="T69" s="123" t="e">
        <f t="shared" si="0"/>
        <v>#VALUE!</v>
      </c>
      <c r="U69" s="133" t="e">
        <f t="shared" si="4"/>
        <v>#VALUE!</v>
      </c>
    </row>
    <row r="70" spans="1:21">
      <c r="A70" s="99">
        <f t="shared" si="5"/>
        <v>62</v>
      </c>
      <c r="B70" s="120"/>
      <c r="C70" s="120">
        <f>IF($A70="","",VLOOKUP($A70,野球ネットデータ!$A$3:$AK$152,9,0))</f>
        <v>0</v>
      </c>
      <c r="D70" s="120">
        <f>IF($A70="","",VLOOKUP($A70,野球ネットデータ!$A$3:$AK$152,10,0))</f>
        <v>0</v>
      </c>
      <c r="E70" s="128">
        <f>IF($A70="","",VLOOKUP($A70,野球ネットデータ!$A$3:$AK$152,13,0))</f>
        <v>0</v>
      </c>
      <c r="F70" s="129">
        <f>IF($A70="","",VLOOKUP($A70,野球ネットデータ!$A$3:$AK$152,31,0))</f>
        <v>0</v>
      </c>
      <c r="G70" s="129">
        <f t="shared" si="2"/>
        <v>-1</v>
      </c>
      <c r="H70" s="120">
        <f>IF($A70="","",VLOOKUP($A70,野球ネットデータ!$A$3:$AK$152,25,0))</f>
        <v>0</v>
      </c>
      <c r="I70" s="120">
        <f>IF($A70="","",VLOOKUP($A70,野球ネットデータ!$A$3:$AK$152,26,0))</f>
        <v>0</v>
      </c>
      <c r="J70" s="120">
        <f>IF($A70="","",VLOOKUP($A70,野球ネットデータ!$A$3:$AK$152,23,0))</f>
        <v>0</v>
      </c>
      <c r="K70" s="120">
        <f>IF($A70="","",VLOOKUP($A70,野球ネットデータ!$A$3:$AK$152,24,0))</f>
        <v>0</v>
      </c>
      <c r="L70" s="124" t="str">
        <f t="shared" si="3"/>
        <v/>
      </c>
      <c r="M70" s="130"/>
      <c r="R70" s="123">
        <f>IF($A70="","",VLOOKUP($A70,野球ネットデータ!$A$3:$AK$152,33,0))</f>
        <v>0</v>
      </c>
      <c r="S70" s="132" t="e">
        <f>LEFT(IF($A70="","",VLOOKUP($A70,野球ネットデータ!$A$3:$AK$152,33,0)),SEARCH("中学",$R70)-1)</f>
        <v>#VALUE!</v>
      </c>
      <c r="T70" s="123" t="e">
        <f t="shared" si="0"/>
        <v>#VALUE!</v>
      </c>
      <c r="U70" s="133" t="e">
        <f t="shared" si="4"/>
        <v>#VALUE!</v>
      </c>
    </row>
    <row r="71" spans="1:21">
      <c r="A71" s="99">
        <f t="shared" si="5"/>
        <v>63</v>
      </c>
      <c r="B71" s="120"/>
      <c r="C71" s="120">
        <f>IF($A71="","",VLOOKUP($A71,野球ネットデータ!$A$3:$AK$152,9,0))</f>
        <v>0</v>
      </c>
      <c r="D71" s="120">
        <f>IF($A71="","",VLOOKUP($A71,野球ネットデータ!$A$3:$AK$152,10,0))</f>
        <v>0</v>
      </c>
      <c r="E71" s="128">
        <f>IF($A71="","",VLOOKUP($A71,野球ネットデータ!$A$3:$AK$152,13,0))</f>
        <v>0</v>
      </c>
      <c r="F71" s="129">
        <f>IF($A71="","",VLOOKUP($A71,野球ネットデータ!$A$3:$AK$152,31,0))</f>
        <v>0</v>
      </c>
      <c r="G71" s="129">
        <f t="shared" si="2"/>
        <v>-1</v>
      </c>
      <c r="H71" s="120">
        <f>IF($A71="","",VLOOKUP($A71,野球ネットデータ!$A$3:$AK$152,25,0))</f>
        <v>0</v>
      </c>
      <c r="I71" s="120">
        <f>IF($A71="","",VLOOKUP($A71,野球ネットデータ!$A$3:$AK$152,26,0))</f>
        <v>0</v>
      </c>
      <c r="J71" s="120">
        <f>IF($A71="","",VLOOKUP($A71,野球ネットデータ!$A$3:$AK$152,23,0))</f>
        <v>0</v>
      </c>
      <c r="K71" s="120">
        <f>IF($A71="","",VLOOKUP($A71,野球ネットデータ!$A$3:$AK$152,24,0))</f>
        <v>0</v>
      </c>
      <c r="L71" s="124" t="str">
        <f t="shared" si="3"/>
        <v/>
      </c>
      <c r="M71" s="130"/>
      <c r="R71" s="123">
        <f>IF($A71="","",VLOOKUP($A71,野球ネットデータ!$A$3:$AK$152,33,0))</f>
        <v>0</v>
      </c>
      <c r="S71" s="132" t="e">
        <f>LEFT(IF($A71="","",VLOOKUP($A71,野球ネットデータ!$A$3:$AK$152,33,0)),SEARCH("中学",$R71)-1)</f>
        <v>#VALUE!</v>
      </c>
      <c r="T71" s="123" t="e">
        <f t="shared" si="0"/>
        <v>#VALUE!</v>
      </c>
      <c r="U71" s="133" t="e">
        <f t="shared" si="4"/>
        <v>#VALUE!</v>
      </c>
    </row>
    <row r="72" spans="1:21">
      <c r="A72" s="99">
        <f t="shared" si="5"/>
        <v>64</v>
      </c>
      <c r="B72" s="120"/>
      <c r="C72" s="120">
        <f>IF($A72="","",VLOOKUP($A72,野球ネットデータ!$A$3:$AK$152,9,0))</f>
        <v>0</v>
      </c>
      <c r="D72" s="120">
        <f>IF($A72="","",VLOOKUP($A72,野球ネットデータ!$A$3:$AK$152,10,0))</f>
        <v>0</v>
      </c>
      <c r="E72" s="128">
        <f>IF($A72="","",VLOOKUP($A72,野球ネットデータ!$A$3:$AK$152,13,0))</f>
        <v>0</v>
      </c>
      <c r="F72" s="129">
        <f>IF($A72="","",VLOOKUP($A72,野球ネットデータ!$A$3:$AK$152,31,0))</f>
        <v>0</v>
      </c>
      <c r="G72" s="129">
        <f t="shared" si="2"/>
        <v>-1</v>
      </c>
      <c r="H72" s="120">
        <f>IF($A72="","",VLOOKUP($A72,野球ネットデータ!$A$3:$AK$152,25,0))</f>
        <v>0</v>
      </c>
      <c r="I72" s="120">
        <f>IF($A72="","",VLOOKUP($A72,野球ネットデータ!$A$3:$AK$152,26,0))</f>
        <v>0</v>
      </c>
      <c r="J72" s="120">
        <f>IF($A72="","",VLOOKUP($A72,野球ネットデータ!$A$3:$AK$152,23,0))</f>
        <v>0</v>
      </c>
      <c r="K72" s="120">
        <f>IF($A72="","",VLOOKUP($A72,野球ネットデータ!$A$3:$AK$152,24,0))</f>
        <v>0</v>
      </c>
      <c r="L72" s="124" t="str">
        <f t="shared" si="3"/>
        <v/>
      </c>
      <c r="M72" s="130"/>
      <c r="R72" s="123">
        <f>IF($A72="","",VLOOKUP($A72,野球ネットデータ!$A$3:$AK$152,33,0))</f>
        <v>0</v>
      </c>
      <c r="S72" s="132" t="e">
        <f>LEFT(IF($A72="","",VLOOKUP($A72,野球ネットデータ!$A$3:$AK$152,33,0)),SEARCH("中学",$R72)-1)</f>
        <v>#VALUE!</v>
      </c>
      <c r="T72" s="123" t="e">
        <f t="shared" si="0"/>
        <v>#VALUE!</v>
      </c>
      <c r="U72" s="133" t="e">
        <f t="shared" si="4"/>
        <v>#VALUE!</v>
      </c>
    </row>
    <row r="73" spans="1:21">
      <c r="A73" s="99">
        <f t="shared" si="5"/>
        <v>65</v>
      </c>
      <c r="B73" s="120"/>
      <c r="C73" s="120">
        <f>IF($A73="","",VLOOKUP($A73,野球ネットデータ!$A$3:$AK$152,9,0))</f>
        <v>0</v>
      </c>
      <c r="D73" s="120">
        <f>IF($A73="","",VLOOKUP($A73,野球ネットデータ!$A$3:$AK$152,10,0))</f>
        <v>0</v>
      </c>
      <c r="E73" s="128">
        <f>IF($A73="","",VLOOKUP($A73,野球ネットデータ!$A$3:$AK$152,13,0))</f>
        <v>0</v>
      </c>
      <c r="F73" s="129">
        <f>IF($A73="","",VLOOKUP($A73,野球ネットデータ!$A$3:$AK$152,31,0))</f>
        <v>0</v>
      </c>
      <c r="G73" s="129">
        <f t="shared" si="2"/>
        <v>-1</v>
      </c>
      <c r="H73" s="120">
        <f>IF($A73="","",VLOOKUP($A73,野球ネットデータ!$A$3:$AK$152,25,0))</f>
        <v>0</v>
      </c>
      <c r="I73" s="120">
        <f>IF($A73="","",VLOOKUP($A73,野球ネットデータ!$A$3:$AK$152,26,0))</f>
        <v>0</v>
      </c>
      <c r="J73" s="120">
        <f>IF($A73="","",VLOOKUP($A73,野球ネットデータ!$A$3:$AK$152,23,0))</f>
        <v>0</v>
      </c>
      <c r="K73" s="120">
        <f>IF($A73="","",VLOOKUP($A73,野球ネットデータ!$A$3:$AK$152,24,0))</f>
        <v>0</v>
      </c>
      <c r="L73" s="124" t="str">
        <f t="shared" si="3"/>
        <v/>
      </c>
      <c r="M73" s="130"/>
      <c r="R73" s="123">
        <f>IF($A73="","",VLOOKUP($A73,野球ネットデータ!$A$3:$AK$152,33,0))</f>
        <v>0</v>
      </c>
      <c r="S73" s="132" t="e">
        <f>LEFT(IF($A73="","",VLOOKUP($A73,野球ネットデータ!$A$3:$AK$152,33,0)),SEARCH("中学",$R73)-1)</f>
        <v>#VALUE!</v>
      </c>
      <c r="T73" s="123" t="e">
        <f t="shared" ref="T73:T136" si="6">IF(LEFT($S73,1)=MID($S73,SEARCH("立",$S73)+1,1),RIGHT($S73,LEN($S73)-SEARCH("立",$S73)),LEFT($S73,SEARCH("立",$S73)-2)&amp;RIGHT($S73,LEN($S73)-SEARCH("立",$S73)))</f>
        <v>#VALUE!</v>
      </c>
      <c r="U73" s="133" t="e">
        <f t="shared" si="4"/>
        <v>#VALUE!</v>
      </c>
    </row>
    <row r="74" spans="1:21">
      <c r="A74" s="99">
        <f t="shared" si="5"/>
        <v>66</v>
      </c>
      <c r="B74" s="120"/>
      <c r="C74" s="120">
        <f>IF($A74="","",VLOOKUP($A74,野球ネットデータ!$A$3:$AK$152,9,0))</f>
        <v>0</v>
      </c>
      <c r="D74" s="120">
        <f>IF($A74="","",VLOOKUP($A74,野球ネットデータ!$A$3:$AK$152,10,0))</f>
        <v>0</v>
      </c>
      <c r="E74" s="128">
        <f>IF($A74="","",VLOOKUP($A74,野球ネットデータ!$A$3:$AK$152,13,0))</f>
        <v>0</v>
      </c>
      <c r="F74" s="129">
        <f>IF($A74="","",VLOOKUP($A74,野球ネットデータ!$A$3:$AK$152,31,0))</f>
        <v>0</v>
      </c>
      <c r="G74" s="129">
        <f t="shared" ref="G74:G137" si="7">F74-1</f>
        <v>-1</v>
      </c>
      <c r="H74" s="120">
        <f>IF($A74="","",VLOOKUP($A74,野球ネットデータ!$A$3:$AK$152,25,0))</f>
        <v>0</v>
      </c>
      <c r="I74" s="120">
        <f>IF($A74="","",VLOOKUP($A74,野球ネットデータ!$A$3:$AK$152,26,0))</f>
        <v>0</v>
      </c>
      <c r="J74" s="120">
        <f>IF($A74="","",VLOOKUP($A74,野球ネットデータ!$A$3:$AK$152,23,0))</f>
        <v>0</v>
      </c>
      <c r="K74" s="120">
        <f>IF($A74="","",VLOOKUP($A74,野球ネットデータ!$A$3:$AK$152,24,0))</f>
        <v>0</v>
      </c>
      <c r="L74" s="124" t="str">
        <f t="shared" ref="L74:L137" si="8">IF(ISERROR($U74),"",IF($M74="",$U74,$M74&amp;$U74))</f>
        <v/>
      </c>
      <c r="M74" s="130"/>
      <c r="R74" s="123">
        <f>IF($A74="","",VLOOKUP($A74,野球ネットデータ!$A$3:$AK$152,33,0))</f>
        <v>0</v>
      </c>
      <c r="S74" s="132" t="e">
        <f>LEFT(IF($A74="","",VLOOKUP($A74,野球ネットデータ!$A$3:$AK$152,33,0)),SEARCH("中学",$R74)-1)</f>
        <v>#VALUE!</v>
      </c>
      <c r="T74" s="123" t="e">
        <f t="shared" si="6"/>
        <v>#VALUE!</v>
      </c>
      <c r="U74" s="133" t="e">
        <f t="shared" ref="U74:U137" si="9">IF(ISERROR(SEARCH("第",$T74)),$T74,LEFT($T74,SEARCH("第",$T74)-1)&amp;RIGHT($T74,1))</f>
        <v>#VALUE!</v>
      </c>
    </row>
    <row r="75" spans="1:21">
      <c r="A75" s="99">
        <f t="shared" si="5"/>
        <v>67</v>
      </c>
      <c r="B75" s="120"/>
      <c r="C75" s="120">
        <f>IF($A75="","",VLOOKUP($A75,野球ネットデータ!$A$3:$AK$152,9,0))</f>
        <v>0</v>
      </c>
      <c r="D75" s="120">
        <f>IF($A75="","",VLOOKUP($A75,野球ネットデータ!$A$3:$AK$152,10,0))</f>
        <v>0</v>
      </c>
      <c r="E75" s="128">
        <f>IF($A75="","",VLOOKUP($A75,野球ネットデータ!$A$3:$AK$152,13,0))</f>
        <v>0</v>
      </c>
      <c r="F75" s="129">
        <f>IF($A75="","",VLOOKUP($A75,野球ネットデータ!$A$3:$AK$152,31,0))</f>
        <v>0</v>
      </c>
      <c r="G75" s="129">
        <f t="shared" si="7"/>
        <v>-1</v>
      </c>
      <c r="H75" s="120">
        <f>IF($A75="","",VLOOKUP($A75,野球ネットデータ!$A$3:$AK$152,25,0))</f>
        <v>0</v>
      </c>
      <c r="I75" s="120">
        <f>IF($A75="","",VLOOKUP($A75,野球ネットデータ!$A$3:$AK$152,26,0))</f>
        <v>0</v>
      </c>
      <c r="J75" s="120">
        <f>IF($A75="","",VLOOKUP($A75,野球ネットデータ!$A$3:$AK$152,23,0))</f>
        <v>0</v>
      </c>
      <c r="K75" s="120">
        <f>IF($A75="","",VLOOKUP($A75,野球ネットデータ!$A$3:$AK$152,24,0))</f>
        <v>0</v>
      </c>
      <c r="L75" s="124" t="str">
        <f t="shared" si="8"/>
        <v/>
      </c>
      <c r="M75" s="130"/>
      <c r="R75" s="123">
        <f>IF($A75="","",VLOOKUP($A75,野球ネットデータ!$A$3:$AK$152,33,0))</f>
        <v>0</v>
      </c>
      <c r="S75" s="132" t="e">
        <f>LEFT(IF($A75="","",VLOOKUP($A75,野球ネットデータ!$A$3:$AK$152,33,0)),SEARCH("中学",$R75)-1)</f>
        <v>#VALUE!</v>
      </c>
      <c r="T75" s="123" t="e">
        <f t="shared" si="6"/>
        <v>#VALUE!</v>
      </c>
      <c r="U75" s="133" t="e">
        <f t="shared" si="9"/>
        <v>#VALUE!</v>
      </c>
    </row>
    <row r="76" spans="1:21">
      <c r="A76" s="99">
        <f t="shared" si="5"/>
        <v>68</v>
      </c>
      <c r="B76" s="120"/>
      <c r="C76" s="120">
        <f>IF($A76="","",VLOOKUP($A76,野球ネットデータ!$A$3:$AK$152,9,0))</f>
        <v>0</v>
      </c>
      <c r="D76" s="120">
        <f>IF($A76="","",VLOOKUP($A76,野球ネットデータ!$A$3:$AK$152,10,0))</f>
        <v>0</v>
      </c>
      <c r="E76" s="128">
        <f>IF($A76="","",VLOOKUP($A76,野球ネットデータ!$A$3:$AK$152,13,0))</f>
        <v>0</v>
      </c>
      <c r="F76" s="129">
        <f>IF($A76="","",VLOOKUP($A76,野球ネットデータ!$A$3:$AK$152,31,0))</f>
        <v>0</v>
      </c>
      <c r="G76" s="129">
        <f t="shared" si="7"/>
        <v>-1</v>
      </c>
      <c r="H76" s="120">
        <f>IF($A76="","",VLOOKUP($A76,野球ネットデータ!$A$3:$AK$152,25,0))</f>
        <v>0</v>
      </c>
      <c r="I76" s="120">
        <f>IF($A76="","",VLOOKUP($A76,野球ネットデータ!$A$3:$AK$152,26,0))</f>
        <v>0</v>
      </c>
      <c r="J76" s="120">
        <f>IF($A76="","",VLOOKUP($A76,野球ネットデータ!$A$3:$AK$152,23,0))</f>
        <v>0</v>
      </c>
      <c r="K76" s="120">
        <f>IF($A76="","",VLOOKUP($A76,野球ネットデータ!$A$3:$AK$152,24,0))</f>
        <v>0</v>
      </c>
      <c r="L76" s="124" t="str">
        <f t="shared" si="8"/>
        <v/>
      </c>
      <c r="M76" s="130"/>
      <c r="R76" s="123">
        <f>IF($A76="","",VLOOKUP($A76,野球ネットデータ!$A$3:$AK$152,33,0))</f>
        <v>0</v>
      </c>
      <c r="S76" s="132" t="e">
        <f>LEFT(IF($A76="","",VLOOKUP($A76,野球ネットデータ!$A$3:$AK$152,33,0)),SEARCH("中学",$R76)-1)</f>
        <v>#VALUE!</v>
      </c>
      <c r="T76" s="123" t="e">
        <f t="shared" si="6"/>
        <v>#VALUE!</v>
      </c>
      <c r="U76" s="133" t="e">
        <f t="shared" si="9"/>
        <v>#VALUE!</v>
      </c>
    </row>
    <row r="77" spans="1:21">
      <c r="A77" s="99">
        <f t="shared" si="5"/>
        <v>69</v>
      </c>
      <c r="B77" s="120"/>
      <c r="C77" s="120">
        <f>IF($A77="","",VLOOKUP($A77,野球ネットデータ!$A$3:$AK$152,9,0))</f>
        <v>0</v>
      </c>
      <c r="D77" s="120">
        <f>IF($A77="","",VLOOKUP($A77,野球ネットデータ!$A$3:$AK$152,10,0))</f>
        <v>0</v>
      </c>
      <c r="E77" s="128">
        <f>IF($A77="","",VLOOKUP($A77,野球ネットデータ!$A$3:$AK$152,13,0))</f>
        <v>0</v>
      </c>
      <c r="F77" s="129">
        <f>IF($A77="","",VLOOKUP($A77,野球ネットデータ!$A$3:$AK$152,31,0))</f>
        <v>0</v>
      </c>
      <c r="G77" s="129">
        <f t="shared" si="7"/>
        <v>-1</v>
      </c>
      <c r="H77" s="120">
        <f>IF($A77="","",VLOOKUP($A77,野球ネットデータ!$A$3:$AK$152,25,0))</f>
        <v>0</v>
      </c>
      <c r="I77" s="120">
        <f>IF($A77="","",VLOOKUP($A77,野球ネットデータ!$A$3:$AK$152,26,0))</f>
        <v>0</v>
      </c>
      <c r="J77" s="120">
        <f>IF($A77="","",VLOOKUP($A77,野球ネットデータ!$A$3:$AK$152,23,0))</f>
        <v>0</v>
      </c>
      <c r="K77" s="120">
        <f>IF($A77="","",VLOOKUP($A77,野球ネットデータ!$A$3:$AK$152,24,0))</f>
        <v>0</v>
      </c>
      <c r="L77" s="124" t="str">
        <f t="shared" si="8"/>
        <v/>
      </c>
      <c r="M77" s="130"/>
      <c r="R77" s="123">
        <f>IF($A77="","",VLOOKUP($A77,野球ネットデータ!$A$3:$AK$152,33,0))</f>
        <v>0</v>
      </c>
      <c r="S77" s="132" t="e">
        <f>LEFT(IF($A77="","",VLOOKUP($A77,野球ネットデータ!$A$3:$AK$152,33,0)),SEARCH("中学",$R77)-1)</f>
        <v>#VALUE!</v>
      </c>
      <c r="T77" s="123" t="e">
        <f t="shared" si="6"/>
        <v>#VALUE!</v>
      </c>
      <c r="U77" s="133" t="e">
        <f t="shared" si="9"/>
        <v>#VALUE!</v>
      </c>
    </row>
    <row r="78" spans="1:21">
      <c r="A78" s="99">
        <f t="shared" si="5"/>
        <v>70</v>
      </c>
      <c r="B78" s="120"/>
      <c r="C78" s="120">
        <f>IF($A78="","",VLOOKUP($A78,野球ネットデータ!$A$3:$AK$152,9,0))</f>
        <v>0</v>
      </c>
      <c r="D78" s="120">
        <f>IF($A78="","",VLOOKUP($A78,野球ネットデータ!$A$3:$AK$152,10,0))</f>
        <v>0</v>
      </c>
      <c r="E78" s="128">
        <f>IF($A78="","",VLOOKUP($A78,野球ネットデータ!$A$3:$AK$152,13,0))</f>
        <v>0</v>
      </c>
      <c r="F78" s="129">
        <f>IF($A78="","",VLOOKUP($A78,野球ネットデータ!$A$3:$AK$152,31,0))</f>
        <v>0</v>
      </c>
      <c r="G78" s="129">
        <f t="shared" si="7"/>
        <v>-1</v>
      </c>
      <c r="H78" s="120">
        <f>IF($A78="","",VLOOKUP($A78,野球ネットデータ!$A$3:$AK$152,25,0))</f>
        <v>0</v>
      </c>
      <c r="I78" s="120">
        <f>IF($A78="","",VLOOKUP($A78,野球ネットデータ!$A$3:$AK$152,26,0))</f>
        <v>0</v>
      </c>
      <c r="J78" s="120">
        <f>IF($A78="","",VLOOKUP($A78,野球ネットデータ!$A$3:$AK$152,23,0))</f>
        <v>0</v>
      </c>
      <c r="K78" s="120">
        <f>IF($A78="","",VLOOKUP($A78,野球ネットデータ!$A$3:$AK$152,24,0))</f>
        <v>0</v>
      </c>
      <c r="L78" s="124" t="str">
        <f t="shared" si="8"/>
        <v/>
      </c>
      <c r="M78" s="130"/>
      <c r="R78" s="123">
        <f>IF($A78="","",VLOOKUP($A78,野球ネットデータ!$A$3:$AK$152,33,0))</f>
        <v>0</v>
      </c>
      <c r="S78" s="132" t="e">
        <f>LEFT(IF($A78="","",VLOOKUP($A78,野球ネットデータ!$A$3:$AK$152,33,0)),SEARCH("中学",$R78)-1)</f>
        <v>#VALUE!</v>
      </c>
      <c r="T78" s="123" t="e">
        <f t="shared" si="6"/>
        <v>#VALUE!</v>
      </c>
      <c r="U78" s="133" t="e">
        <f t="shared" si="9"/>
        <v>#VALUE!</v>
      </c>
    </row>
    <row r="79" spans="1:21">
      <c r="A79" s="99">
        <f t="shared" si="5"/>
        <v>71</v>
      </c>
      <c r="B79" s="120"/>
      <c r="C79" s="120">
        <f>IF($A79="","",VLOOKUP($A79,野球ネットデータ!$A$3:$AK$152,9,0))</f>
        <v>0</v>
      </c>
      <c r="D79" s="120">
        <f>IF($A79="","",VLOOKUP($A79,野球ネットデータ!$A$3:$AK$152,10,0))</f>
        <v>0</v>
      </c>
      <c r="E79" s="128">
        <f>IF($A79="","",VLOOKUP($A79,野球ネットデータ!$A$3:$AK$152,13,0))</f>
        <v>0</v>
      </c>
      <c r="F79" s="129">
        <f>IF($A79="","",VLOOKUP($A79,野球ネットデータ!$A$3:$AK$152,31,0))</f>
        <v>0</v>
      </c>
      <c r="G79" s="129">
        <f t="shared" si="7"/>
        <v>-1</v>
      </c>
      <c r="H79" s="120">
        <f>IF($A79="","",VLOOKUP($A79,野球ネットデータ!$A$3:$AK$152,25,0))</f>
        <v>0</v>
      </c>
      <c r="I79" s="120">
        <f>IF($A79="","",VLOOKUP($A79,野球ネットデータ!$A$3:$AK$152,26,0))</f>
        <v>0</v>
      </c>
      <c r="J79" s="120">
        <f>IF($A79="","",VLOOKUP($A79,野球ネットデータ!$A$3:$AK$152,23,0))</f>
        <v>0</v>
      </c>
      <c r="K79" s="120">
        <f>IF($A79="","",VLOOKUP($A79,野球ネットデータ!$A$3:$AK$152,24,0))</f>
        <v>0</v>
      </c>
      <c r="L79" s="124" t="str">
        <f t="shared" si="8"/>
        <v/>
      </c>
      <c r="M79" s="130"/>
      <c r="R79" s="123">
        <f>IF($A79="","",VLOOKUP($A79,野球ネットデータ!$A$3:$AK$152,33,0))</f>
        <v>0</v>
      </c>
      <c r="S79" s="132" t="e">
        <f>LEFT(IF($A79="","",VLOOKUP($A79,野球ネットデータ!$A$3:$AK$152,33,0)),SEARCH("中学",$R79)-1)</f>
        <v>#VALUE!</v>
      </c>
      <c r="T79" s="123" t="e">
        <f t="shared" si="6"/>
        <v>#VALUE!</v>
      </c>
      <c r="U79" s="133" t="e">
        <f t="shared" si="9"/>
        <v>#VALUE!</v>
      </c>
    </row>
    <row r="80" spans="1:21">
      <c r="A80" s="99">
        <f t="shared" si="5"/>
        <v>72</v>
      </c>
      <c r="B80" s="120"/>
      <c r="C80" s="120">
        <f>IF($A80="","",VLOOKUP($A80,野球ネットデータ!$A$3:$AK$152,9,0))</f>
        <v>0</v>
      </c>
      <c r="D80" s="120">
        <f>IF($A80="","",VLOOKUP($A80,野球ネットデータ!$A$3:$AK$152,10,0))</f>
        <v>0</v>
      </c>
      <c r="E80" s="128">
        <f>IF($A80="","",VLOOKUP($A80,野球ネットデータ!$A$3:$AK$152,13,0))</f>
        <v>0</v>
      </c>
      <c r="F80" s="129">
        <f>IF($A80="","",VLOOKUP($A80,野球ネットデータ!$A$3:$AK$152,31,0))</f>
        <v>0</v>
      </c>
      <c r="G80" s="129">
        <f t="shared" si="7"/>
        <v>-1</v>
      </c>
      <c r="H80" s="120">
        <f>IF($A80="","",VLOOKUP($A80,野球ネットデータ!$A$3:$AK$152,25,0))</f>
        <v>0</v>
      </c>
      <c r="I80" s="120">
        <f>IF($A80="","",VLOOKUP($A80,野球ネットデータ!$A$3:$AK$152,26,0))</f>
        <v>0</v>
      </c>
      <c r="J80" s="120">
        <f>IF($A80="","",VLOOKUP($A80,野球ネットデータ!$A$3:$AK$152,23,0))</f>
        <v>0</v>
      </c>
      <c r="K80" s="120">
        <f>IF($A80="","",VLOOKUP($A80,野球ネットデータ!$A$3:$AK$152,24,0))</f>
        <v>0</v>
      </c>
      <c r="L80" s="124" t="str">
        <f t="shared" si="8"/>
        <v/>
      </c>
      <c r="M80" s="130"/>
      <c r="R80" s="123">
        <f>IF($A80="","",VLOOKUP($A80,野球ネットデータ!$A$3:$AK$152,33,0))</f>
        <v>0</v>
      </c>
      <c r="S80" s="132" t="e">
        <f>LEFT(IF($A80="","",VLOOKUP($A80,野球ネットデータ!$A$3:$AK$152,33,0)),SEARCH("中学",$R80)-1)</f>
        <v>#VALUE!</v>
      </c>
      <c r="T80" s="123" t="e">
        <f t="shared" si="6"/>
        <v>#VALUE!</v>
      </c>
      <c r="U80" s="133" t="e">
        <f t="shared" si="9"/>
        <v>#VALUE!</v>
      </c>
    </row>
    <row r="81" spans="1:21">
      <c r="A81" s="99">
        <f t="shared" si="5"/>
        <v>73</v>
      </c>
      <c r="B81" s="120"/>
      <c r="C81" s="120">
        <f>IF($A81="","",VLOOKUP($A81,野球ネットデータ!$A$3:$AK$152,9,0))</f>
        <v>0</v>
      </c>
      <c r="D81" s="120">
        <f>IF($A81="","",VLOOKUP($A81,野球ネットデータ!$A$3:$AK$152,10,0))</f>
        <v>0</v>
      </c>
      <c r="E81" s="128">
        <f>IF($A81="","",VLOOKUP($A81,野球ネットデータ!$A$3:$AK$152,13,0))</f>
        <v>0</v>
      </c>
      <c r="F81" s="129">
        <f>IF($A81="","",VLOOKUP($A81,野球ネットデータ!$A$3:$AK$152,31,0))</f>
        <v>0</v>
      </c>
      <c r="G81" s="129">
        <f t="shared" si="7"/>
        <v>-1</v>
      </c>
      <c r="H81" s="120">
        <f>IF($A81="","",VLOOKUP($A81,野球ネットデータ!$A$3:$AK$152,25,0))</f>
        <v>0</v>
      </c>
      <c r="I81" s="120">
        <f>IF($A81="","",VLOOKUP($A81,野球ネットデータ!$A$3:$AK$152,26,0))</f>
        <v>0</v>
      </c>
      <c r="J81" s="120">
        <f>IF($A81="","",VLOOKUP($A81,野球ネットデータ!$A$3:$AK$152,23,0))</f>
        <v>0</v>
      </c>
      <c r="K81" s="120">
        <f>IF($A81="","",VLOOKUP($A81,野球ネットデータ!$A$3:$AK$152,24,0))</f>
        <v>0</v>
      </c>
      <c r="L81" s="124" t="str">
        <f t="shared" si="8"/>
        <v/>
      </c>
      <c r="M81" s="130"/>
      <c r="R81" s="123">
        <f>IF($A81="","",VLOOKUP($A81,野球ネットデータ!$A$3:$AK$152,33,0))</f>
        <v>0</v>
      </c>
      <c r="S81" s="132" t="e">
        <f>LEFT(IF($A81="","",VLOOKUP($A81,野球ネットデータ!$A$3:$AK$152,33,0)),SEARCH("中学",$R81)-1)</f>
        <v>#VALUE!</v>
      </c>
      <c r="T81" s="123" t="e">
        <f t="shared" si="6"/>
        <v>#VALUE!</v>
      </c>
      <c r="U81" s="133" t="e">
        <f t="shared" si="9"/>
        <v>#VALUE!</v>
      </c>
    </row>
    <row r="82" spans="1:21">
      <c r="A82" s="99">
        <f t="shared" si="5"/>
        <v>74</v>
      </c>
      <c r="B82" s="120"/>
      <c r="C82" s="120">
        <f>IF($A82="","",VLOOKUP($A82,野球ネットデータ!$A$3:$AK$152,9,0))</f>
        <v>0</v>
      </c>
      <c r="D82" s="120">
        <f>IF($A82="","",VLOOKUP($A82,野球ネットデータ!$A$3:$AK$152,10,0))</f>
        <v>0</v>
      </c>
      <c r="E82" s="128">
        <f>IF($A82="","",VLOOKUP($A82,野球ネットデータ!$A$3:$AK$152,13,0))</f>
        <v>0</v>
      </c>
      <c r="F82" s="129">
        <f>IF($A82="","",VLOOKUP($A82,野球ネットデータ!$A$3:$AK$152,31,0))</f>
        <v>0</v>
      </c>
      <c r="G82" s="129">
        <f t="shared" si="7"/>
        <v>-1</v>
      </c>
      <c r="H82" s="120">
        <f>IF($A82="","",VLOOKUP($A82,野球ネットデータ!$A$3:$AK$152,25,0))</f>
        <v>0</v>
      </c>
      <c r="I82" s="120">
        <f>IF($A82="","",VLOOKUP($A82,野球ネットデータ!$A$3:$AK$152,26,0))</f>
        <v>0</v>
      </c>
      <c r="J82" s="120">
        <f>IF($A82="","",VLOOKUP($A82,野球ネットデータ!$A$3:$AK$152,23,0))</f>
        <v>0</v>
      </c>
      <c r="K82" s="120">
        <f>IF($A82="","",VLOOKUP($A82,野球ネットデータ!$A$3:$AK$152,24,0))</f>
        <v>0</v>
      </c>
      <c r="L82" s="124" t="str">
        <f t="shared" si="8"/>
        <v/>
      </c>
      <c r="M82" s="130"/>
      <c r="R82" s="123">
        <f>IF($A82="","",VLOOKUP($A82,野球ネットデータ!$A$3:$AK$152,33,0))</f>
        <v>0</v>
      </c>
      <c r="S82" s="132" t="e">
        <f>LEFT(IF($A82="","",VLOOKUP($A82,野球ネットデータ!$A$3:$AK$152,33,0)),SEARCH("中学",$R82)-1)</f>
        <v>#VALUE!</v>
      </c>
      <c r="T82" s="123" t="e">
        <f t="shared" si="6"/>
        <v>#VALUE!</v>
      </c>
      <c r="U82" s="133" t="e">
        <f t="shared" si="9"/>
        <v>#VALUE!</v>
      </c>
    </row>
    <row r="83" spans="1:21">
      <c r="A83" s="99">
        <f t="shared" si="5"/>
        <v>75</v>
      </c>
      <c r="B83" s="120"/>
      <c r="C83" s="120">
        <f>IF($A83="","",VLOOKUP($A83,野球ネットデータ!$A$3:$AK$152,9,0))</f>
        <v>0</v>
      </c>
      <c r="D83" s="120">
        <f>IF($A83="","",VLOOKUP($A83,野球ネットデータ!$A$3:$AK$152,10,0))</f>
        <v>0</v>
      </c>
      <c r="E83" s="128">
        <f>IF($A83="","",VLOOKUP($A83,野球ネットデータ!$A$3:$AK$152,13,0))</f>
        <v>0</v>
      </c>
      <c r="F83" s="129">
        <f>IF($A83="","",VLOOKUP($A83,野球ネットデータ!$A$3:$AK$152,31,0))</f>
        <v>0</v>
      </c>
      <c r="G83" s="129">
        <f t="shared" si="7"/>
        <v>-1</v>
      </c>
      <c r="H83" s="120">
        <f>IF($A83="","",VLOOKUP($A83,野球ネットデータ!$A$3:$AK$152,25,0))</f>
        <v>0</v>
      </c>
      <c r="I83" s="120">
        <f>IF($A83="","",VLOOKUP($A83,野球ネットデータ!$A$3:$AK$152,26,0))</f>
        <v>0</v>
      </c>
      <c r="J83" s="120">
        <f>IF($A83="","",VLOOKUP($A83,野球ネットデータ!$A$3:$AK$152,23,0))</f>
        <v>0</v>
      </c>
      <c r="K83" s="120">
        <f>IF($A83="","",VLOOKUP($A83,野球ネットデータ!$A$3:$AK$152,24,0))</f>
        <v>0</v>
      </c>
      <c r="L83" s="124" t="str">
        <f t="shared" si="8"/>
        <v/>
      </c>
      <c r="M83" s="130"/>
      <c r="R83" s="123">
        <f>IF($A83="","",VLOOKUP($A83,野球ネットデータ!$A$3:$AK$152,33,0))</f>
        <v>0</v>
      </c>
      <c r="S83" s="132" t="e">
        <f>LEFT(IF($A83="","",VLOOKUP($A83,野球ネットデータ!$A$3:$AK$152,33,0)),SEARCH("中学",$R83)-1)</f>
        <v>#VALUE!</v>
      </c>
      <c r="T83" s="123" t="e">
        <f t="shared" si="6"/>
        <v>#VALUE!</v>
      </c>
      <c r="U83" s="133" t="e">
        <f t="shared" si="9"/>
        <v>#VALUE!</v>
      </c>
    </row>
    <row r="84" spans="1:21">
      <c r="A84" s="99">
        <f t="shared" si="5"/>
        <v>76</v>
      </c>
      <c r="B84" s="120"/>
      <c r="C84" s="120">
        <f>IF($A84="","",VLOOKUP($A84,野球ネットデータ!$A$3:$AK$152,9,0))</f>
        <v>0</v>
      </c>
      <c r="D84" s="120">
        <f>IF($A84="","",VLOOKUP($A84,野球ネットデータ!$A$3:$AK$152,10,0))</f>
        <v>0</v>
      </c>
      <c r="E84" s="128">
        <f>IF($A84="","",VLOOKUP($A84,野球ネットデータ!$A$3:$AK$152,13,0))</f>
        <v>0</v>
      </c>
      <c r="F84" s="129">
        <f>IF($A84="","",VLOOKUP($A84,野球ネットデータ!$A$3:$AK$152,31,0))</f>
        <v>0</v>
      </c>
      <c r="G84" s="129">
        <f t="shared" si="7"/>
        <v>-1</v>
      </c>
      <c r="H84" s="120">
        <f>IF($A84="","",VLOOKUP($A84,野球ネットデータ!$A$3:$AK$152,25,0))</f>
        <v>0</v>
      </c>
      <c r="I84" s="120">
        <f>IF($A84="","",VLOOKUP($A84,野球ネットデータ!$A$3:$AK$152,26,0))</f>
        <v>0</v>
      </c>
      <c r="J84" s="120">
        <f>IF($A84="","",VLOOKUP($A84,野球ネットデータ!$A$3:$AK$152,23,0))</f>
        <v>0</v>
      </c>
      <c r="K84" s="120">
        <f>IF($A84="","",VLOOKUP($A84,野球ネットデータ!$A$3:$AK$152,24,0))</f>
        <v>0</v>
      </c>
      <c r="L84" s="124" t="str">
        <f t="shared" si="8"/>
        <v/>
      </c>
      <c r="M84" s="130"/>
      <c r="R84" s="123">
        <f>IF($A84="","",VLOOKUP($A84,野球ネットデータ!$A$3:$AK$152,33,0))</f>
        <v>0</v>
      </c>
      <c r="S84" s="132" t="e">
        <f>LEFT(IF($A84="","",VLOOKUP($A84,野球ネットデータ!$A$3:$AK$152,33,0)),SEARCH("中学",$R84)-1)</f>
        <v>#VALUE!</v>
      </c>
      <c r="T84" s="123" t="e">
        <f t="shared" si="6"/>
        <v>#VALUE!</v>
      </c>
      <c r="U84" s="133" t="e">
        <f t="shared" si="9"/>
        <v>#VALUE!</v>
      </c>
    </row>
    <row r="85" spans="1:21">
      <c r="A85" s="99">
        <f t="shared" si="5"/>
        <v>77</v>
      </c>
      <c r="B85" s="120"/>
      <c r="C85" s="120">
        <f>IF($A85="","",VLOOKUP($A85,野球ネットデータ!$A$3:$AK$152,9,0))</f>
        <v>0</v>
      </c>
      <c r="D85" s="120">
        <f>IF($A85="","",VLOOKUP($A85,野球ネットデータ!$A$3:$AK$152,10,0))</f>
        <v>0</v>
      </c>
      <c r="E85" s="128">
        <f>IF($A85="","",VLOOKUP($A85,野球ネットデータ!$A$3:$AK$152,13,0))</f>
        <v>0</v>
      </c>
      <c r="F85" s="129">
        <f>IF($A85="","",VLOOKUP($A85,野球ネットデータ!$A$3:$AK$152,31,0))</f>
        <v>0</v>
      </c>
      <c r="G85" s="129">
        <f t="shared" si="7"/>
        <v>-1</v>
      </c>
      <c r="H85" s="120">
        <f>IF($A85="","",VLOOKUP($A85,野球ネットデータ!$A$3:$AK$152,25,0))</f>
        <v>0</v>
      </c>
      <c r="I85" s="120">
        <f>IF($A85="","",VLOOKUP($A85,野球ネットデータ!$A$3:$AK$152,26,0))</f>
        <v>0</v>
      </c>
      <c r="J85" s="120">
        <f>IF($A85="","",VLOOKUP($A85,野球ネットデータ!$A$3:$AK$152,23,0))</f>
        <v>0</v>
      </c>
      <c r="K85" s="120">
        <f>IF($A85="","",VLOOKUP($A85,野球ネットデータ!$A$3:$AK$152,24,0))</f>
        <v>0</v>
      </c>
      <c r="L85" s="124" t="str">
        <f t="shared" si="8"/>
        <v/>
      </c>
      <c r="M85" s="130"/>
      <c r="R85" s="123">
        <f>IF($A85="","",VLOOKUP($A85,野球ネットデータ!$A$3:$AK$152,33,0))</f>
        <v>0</v>
      </c>
      <c r="S85" s="132" t="e">
        <f>LEFT(IF($A85="","",VLOOKUP($A85,野球ネットデータ!$A$3:$AK$152,33,0)),SEARCH("中学",$R85)-1)</f>
        <v>#VALUE!</v>
      </c>
      <c r="T85" s="123" t="e">
        <f t="shared" si="6"/>
        <v>#VALUE!</v>
      </c>
      <c r="U85" s="133" t="e">
        <f t="shared" si="9"/>
        <v>#VALUE!</v>
      </c>
    </row>
    <row r="86" spans="1:21">
      <c r="A86" s="99">
        <f t="shared" si="5"/>
        <v>78</v>
      </c>
      <c r="B86" s="120"/>
      <c r="C86" s="120">
        <f>IF($A86="","",VLOOKUP($A86,野球ネットデータ!$A$3:$AK$152,9,0))</f>
        <v>0</v>
      </c>
      <c r="D86" s="120">
        <f>IF($A86="","",VLOOKUP($A86,野球ネットデータ!$A$3:$AK$152,10,0))</f>
        <v>0</v>
      </c>
      <c r="E86" s="128">
        <f>IF($A86="","",VLOOKUP($A86,野球ネットデータ!$A$3:$AK$152,13,0))</f>
        <v>0</v>
      </c>
      <c r="F86" s="129">
        <f>IF($A86="","",VLOOKUP($A86,野球ネットデータ!$A$3:$AK$152,31,0))</f>
        <v>0</v>
      </c>
      <c r="G86" s="129">
        <f t="shared" si="7"/>
        <v>-1</v>
      </c>
      <c r="H86" s="120">
        <f>IF($A86="","",VLOOKUP($A86,野球ネットデータ!$A$3:$AK$152,25,0))</f>
        <v>0</v>
      </c>
      <c r="I86" s="120">
        <f>IF($A86="","",VLOOKUP($A86,野球ネットデータ!$A$3:$AK$152,26,0))</f>
        <v>0</v>
      </c>
      <c r="J86" s="120">
        <f>IF($A86="","",VLOOKUP($A86,野球ネットデータ!$A$3:$AK$152,23,0))</f>
        <v>0</v>
      </c>
      <c r="K86" s="120">
        <f>IF($A86="","",VLOOKUP($A86,野球ネットデータ!$A$3:$AK$152,24,0))</f>
        <v>0</v>
      </c>
      <c r="L86" s="124" t="str">
        <f t="shared" si="8"/>
        <v/>
      </c>
      <c r="M86" s="130"/>
      <c r="R86" s="123">
        <f>IF($A86="","",VLOOKUP($A86,野球ネットデータ!$A$3:$AK$152,33,0))</f>
        <v>0</v>
      </c>
      <c r="S86" s="132" t="e">
        <f>LEFT(IF($A86="","",VLOOKUP($A86,野球ネットデータ!$A$3:$AK$152,33,0)),SEARCH("中学",$R86)-1)</f>
        <v>#VALUE!</v>
      </c>
      <c r="T86" s="123" t="e">
        <f t="shared" si="6"/>
        <v>#VALUE!</v>
      </c>
      <c r="U86" s="133" t="e">
        <f t="shared" si="9"/>
        <v>#VALUE!</v>
      </c>
    </row>
    <row r="87" spans="1:21">
      <c r="A87" s="99">
        <f t="shared" si="5"/>
        <v>79</v>
      </c>
      <c r="B87" s="120"/>
      <c r="C87" s="120">
        <f>IF($A87="","",VLOOKUP($A87,野球ネットデータ!$A$3:$AK$152,9,0))</f>
        <v>0</v>
      </c>
      <c r="D87" s="120">
        <f>IF($A87="","",VLOOKUP($A87,野球ネットデータ!$A$3:$AK$152,10,0))</f>
        <v>0</v>
      </c>
      <c r="E87" s="128">
        <f>IF($A87="","",VLOOKUP($A87,野球ネットデータ!$A$3:$AK$152,13,0))</f>
        <v>0</v>
      </c>
      <c r="F87" s="129">
        <f>IF($A87="","",VLOOKUP($A87,野球ネットデータ!$A$3:$AK$152,31,0))</f>
        <v>0</v>
      </c>
      <c r="G87" s="129">
        <f t="shared" si="7"/>
        <v>-1</v>
      </c>
      <c r="H87" s="120">
        <f>IF($A87="","",VLOOKUP($A87,野球ネットデータ!$A$3:$AK$152,25,0))</f>
        <v>0</v>
      </c>
      <c r="I87" s="120">
        <f>IF($A87="","",VLOOKUP($A87,野球ネットデータ!$A$3:$AK$152,26,0))</f>
        <v>0</v>
      </c>
      <c r="J87" s="120">
        <f>IF($A87="","",VLOOKUP($A87,野球ネットデータ!$A$3:$AK$152,23,0))</f>
        <v>0</v>
      </c>
      <c r="K87" s="120">
        <f>IF($A87="","",VLOOKUP($A87,野球ネットデータ!$A$3:$AK$152,24,0))</f>
        <v>0</v>
      </c>
      <c r="L87" s="124" t="str">
        <f t="shared" si="8"/>
        <v/>
      </c>
      <c r="M87" s="130"/>
      <c r="R87" s="123">
        <f>IF($A87="","",VLOOKUP($A87,野球ネットデータ!$A$3:$AK$152,33,0))</f>
        <v>0</v>
      </c>
      <c r="S87" s="132" t="e">
        <f>LEFT(IF($A87="","",VLOOKUP($A87,野球ネットデータ!$A$3:$AK$152,33,0)),SEARCH("中学",$R87)-1)</f>
        <v>#VALUE!</v>
      </c>
      <c r="T87" s="123" t="e">
        <f t="shared" si="6"/>
        <v>#VALUE!</v>
      </c>
      <c r="U87" s="133" t="e">
        <f t="shared" si="9"/>
        <v>#VALUE!</v>
      </c>
    </row>
    <row r="88" spans="1:21">
      <c r="A88" s="99">
        <f t="shared" si="5"/>
        <v>80</v>
      </c>
      <c r="B88" s="120"/>
      <c r="C88" s="120">
        <f>IF($A88="","",VLOOKUP($A88,野球ネットデータ!$A$3:$AK$152,9,0))</f>
        <v>0</v>
      </c>
      <c r="D88" s="120">
        <f>IF($A88="","",VLOOKUP($A88,野球ネットデータ!$A$3:$AK$152,10,0))</f>
        <v>0</v>
      </c>
      <c r="E88" s="128">
        <f>IF($A88="","",VLOOKUP($A88,野球ネットデータ!$A$3:$AK$152,13,0))</f>
        <v>0</v>
      </c>
      <c r="F88" s="129">
        <f>IF($A88="","",VLOOKUP($A88,野球ネットデータ!$A$3:$AK$152,31,0))</f>
        <v>0</v>
      </c>
      <c r="G88" s="129">
        <f t="shared" si="7"/>
        <v>-1</v>
      </c>
      <c r="H88" s="120">
        <f>IF($A88="","",VLOOKUP($A88,野球ネットデータ!$A$3:$AK$152,25,0))</f>
        <v>0</v>
      </c>
      <c r="I88" s="120">
        <f>IF($A88="","",VLOOKUP($A88,野球ネットデータ!$A$3:$AK$152,26,0))</f>
        <v>0</v>
      </c>
      <c r="J88" s="120">
        <f>IF($A88="","",VLOOKUP($A88,野球ネットデータ!$A$3:$AK$152,23,0))</f>
        <v>0</v>
      </c>
      <c r="K88" s="120">
        <f>IF($A88="","",VLOOKUP($A88,野球ネットデータ!$A$3:$AK$152,24,0))</f>
        <v>0</v>
      </c>
      <c r="L88" s="124" t="str">
        <f t="shared" si="8"/>
        <v/>
      </c>
      <c r="M88" s="130"/>
      <c r="R88" s="123">
        <f>IF($A88="","",VLOOKUP($A88,野球ネットデータ!$A$3:$AK$152,33,0))</f>
        <v>0</v>
      </c>
      <c r="S88" s="132" t="e">
        <f>LEFT(IF($A88="","",VLOOKUP($A88,野球ネットデータ!$A$3:$AK$152,33,0)),SEARCH("中学",$R88)-1)</f>
        <v>#VALUE!</v>
      </c>
      <c r="T88" s="123" t="e">
        <f t="shared" si="6"/>
        <v>#VALUE!</v>
      </c>
      <c r="U88" s="133" t="e">
        <f t="shared" si="9"/>
        <v>#VALUE!</v>
      </c>
    </row>
    <row r="89" spans="1:21">
      <c r="A89" s="99">
        <f t="shared" si="5"/>
        <v>81</v>
      </c>
      <c r="B89" s="120"/>
      <c r="C89" s="120">
        <f>IF($A89="","",VLOOKUP($A89,野球ネットデータ!$A$3:$AK$152,9,0))</f>
        <v>0</v>
      </c>
      <c r="D89" s="120">
        <f>IF($A89="","",VLOOKUP($A89,野球ネットデータ!$A$3:$AK$152,10,0))</f>
        <v>0</v>
      </c>
      <c r="E89" s="128">
        <f>IF($A89="","",VLOOKUP($A89,野球ネットデータ!$A$3:$AK$152,13,0))</f>
        <v>0</v>
      </c>
      <c r="F89" s="129">
        <f>IF($A89="","",VLOOKUP($A89,野球ネットデータ!$A$3:$AK$152,31,0))</f>
        <v>0</v>
      </c>
      <c r="G89" s="129">
        <f t="shared" si="7"/>
        <v>-1</v>
      </c>
      <c r="H89" s="120">
        <f>IF($A89="","",VLOOKUP($A89,野球ネットデータ!$A$3:$AK$152,25,0))</f>
        <v>0</v>
      </c>
      <c r="I89" s="120">
        <f>IF($A89="","",VLOOKUP($A89,野球ネットデータ!$A$3:$AK$152,26,0))</f>
        <v>0</v>
      </c>
      <c r="J89" s="120">
        <f>IF($A89="","",VLOOKUP($A89,野球ネットデータ!$A$3:$AK$152,23,0))</f>
        <v>0</v>
      </c>
      <c r="K89" s="120">
        <f>IF($A89="","",VLOOKUP($A89,野球ネットデータ!$A$3:$AK$152,24,0))</f>
        <v>0</v>
      </c>
      <c r="L89" s="124" t="str">
        <f t="shared" si="8"/>
        <v/>
      </c>
      <c r="M89" s="130"/>
      <c r="R89" s="123">
        <f>IF($A89="","",VLOOKUP($A89,野球ネットデータ!$A$3:$AK$152,33,0))</f>
        <v>0</v>
      </c>
      <c r="S89" s="132" t="e">
        <f>LEFT(IF($A89="","",VLOOKUP($A89,野球ネットデータ!$A$3:$AK$152,33,0)),SEARCH("中学",$R89)-1)</f>
        <v>#VALUE!</v>
      </c>
      <c r="T89" s="123" t="e">
        <f t="shared" si="6"/>
        <v>#VALUE!</v>
      </c>
      <c r="U89" s="133" t="e">
        <f t="shared" si="9"/>
        <v>#VALUE!</v>
      </c>
    </row>
    <row r="90" spans="1:21">
      <c r="A90" s="99">
        <f t="shared" si="5"/>
        <v>82</v>
      </c>
      <c r="B90" s="120"/>
      <c r="C90" s="120">
        <f>IF($A90="","",VLOOKUP($A90,野球ネットデータ!$A$3:$AK$152,9,0))</f>
        <v>0</v>
      </c>
      <c r="D90" s="120">
        <f>IF($A90="","",VLOOKUP($A90,野球ネットデータ!$A$3:$AK$152,10,0))</f>
        <v>0</v>
      </c>
      <c r="E90" s="128">
        <f>IF($A90="","",VLOOKUP($A90,野球ネットデータ!$A$3:$AK$152,13,0))</f>
        <v>0</v>
      </c>
      <c r="F90" s="129">
        <f>IF($A90="","",VLOOKUP($A90,野球ネットデータ!$A$3:$AK$152,31,0))</f>
        <v>0</v>
      </c>
      <c r="G90" s="129">
        <f t="shared" si="7"/>
        <v>-1</v>
      </c>
      <c r="H90" s="120">
        <f>IF($A90="","",VLOOKUP($A90,野球ネットデータ!$A$3:$AK$152,25,0))</f>
        <v>0</v>
      </c>
      <c r="I90" s="120">
        <f>IF($A90="","",VLOOKUP($A90,野球ネットデータ!$A$3:$AK$152,26,0))</f>
        <v>0</v>
      </c>
      <c r="J90" s="120">
        <f>IF($A90="","",VLOOKUP($A90,野球ネットデータ!$A$3:$AK$152,23,0))</f>
        <v>0</v>
      </c>
      <c r="K90" s="120">
        <f>IF($A90="","",VLOOKUP($A90,野球ネットデータ!$A$3:$AK$152,24,0))</f>
        <v>0</v>
      </c>
      <c r="L90" s="124" t="str">
        <f t="shared" si="8"/>
        <v/>
      </c>
      <c r="M90" s="130"/>
      <c r="R90" s="123">
        <f>IF($A90="","",VLOOKUP($A90,野球ネットデータ!$A$3:$AK$152,33,0))</f>
        <v>0</v>
      </c>
      <c r="S90" s="132" t="e">
        <f>LEFT(IF($A90="","",VLOOKUP($A90,野球ネットデータ!$A$3:$AK$152,33,0)),SEARCH("中学",$R90)-1)</f>
        <v>#VALUE!</v>
      </c>
      <c r="T90" s="123" t="e">
        <f t="shared" si="6"/>
        <v>#VALUE!</v>
      </c>
      <c r="U90" s="133" t="e">
        <f t="shared" si="9"/>
        <v>#VALUE!</v>
      </c>
    </row>
    <row r="91" spans="1:21">
      <c r="A91" s="99">
        <f t="shared" si="5"/>
        <v>83</v>
      </c>
      <c r="B91" s="120"/>
      <c r="C91" s="120">
        <f>IF($A91="","",VLOOKUP($A91,野球ネットデータ!$A$3:$AK$152,9,0))</f>
        <v>0</v>
      </c>
      <c r="D91" s="120">
        <f>IF($A91="","",VLOOKUP($A91,野球ネットデータ!$A$3:$AK$152,10,0))</f>
        <v>0</v>
      </c>
      <c r="E91" s="128">
        <f>IF($A91="","",VLOOKUP($A91,野球ネットデータ!$A$3:$AK$152,13,0))</f>
        <v>0</v>
      </c>
      <c r="F91" s="129">
        <f>IF($A91="","",VLOOKUP($A91,野球ネットデータ!$A$3:$AK$152,31,0))</f>
        <v>0</v>
      </c>
      <c r="G91" s="129">
        <f t="shared" si="7"/>
        <v>-1</v>
      </c>
      <c r="H91" s="120">
        <f>IF($A91="","",VLOOKUP($A91,野球ネットデータ!$A$3:$AK$152,25,0))</f>
        <v>0</v>
      </c>
      <c r="I91" s="120">
        <f>IF($A91="","",VLOOKUP($A91,野球ネットデータ!$A$3:$AK$152,26,0))</f>
        <v>0</v>
      </c>
      <c r="J91" s="120">
        <f>IF($A91="","",VLOOKUP($A91,野球ネットデータ!$A$3:$AK$152,23,0))</f>
        <v>0</v>
      </c>
      <c r="K91" s="120">
        <f>IF($A91="","",VLOOKUP($A91,野球ネットデータ!$A$3:$AK$152,24,0))</f>
        <v>0</v>
      </c>
      <c r="L91" s="124" t="str">
        <f t="shared" si="8"/>
        <v/>
      </c>
      <c r="M91" s="130"/>
      <c r="R91" s="123">
        <f>IF($A91="","",VLOOKUP($A91,野球ネットデータ!$A$3:$AK$152,33,0))</f>
        <v>0</v>
      </c>
      <c r="S91" s="132" t="e">
        <f>LEFT(IF($A91="","",VLOOKUP($A91,野球ネットデータ!$A$3:$AK$152,33,0)),SEARCH("中学",$R91)-1)</f>
        <v>#VALUE!</v>
      </c>
      <c r="T91" s="123" t="e">
        <f t="shared" si="6"/>
        <v>#VALUE!</v>
      </c>
      <c r="U91" s="133" t="e">
        <f t="shared" si="9"/>
        <v>#VALUE!</v>
      </c>
    </row>
    <row r="92" spans="1:21">
      <c r="A92" s="99">
        <f t="shared" si="5"/>
        <v>84</v>
      </c>
      <c r="B92" s="120"/>
      <c r="C92" s="120">
        <f>IF($A92="","",VLOOKUP($A92,野球ネットデータ!$A$3:$AK$152,9,0))</f>
        <v>0</v>
      </c>
      <c r="D92" s="120">
        <f>IF($A92="","",VLOOKUP($A92,野球ネットデータ!$A$3:$AK$152,10,0))</f>
        <v>0</v>
      </c>
      <c r="E92" s="128">
        <f>IF($A92="","",VLOOKUP($A92,野球ネットデータ!$A$3:$AK$152,13,0))</f>
        <v>0</v>
      </c>
      <c r="F92" s="129">
        <f>IF($A92="","",VLOOKUP($A92,野球ネットデータ!$A$3:$AK$152,31,0))</f>
        <v>0</v>
      </c>
      <c r="G92" s="129">
        <f t="shared" si="7"/>
        <v>-1</v>
      </c>
      <c r="H92" s="120">
        <f>IF($A92="","",VLOOKUP($A92,野球ネットデータ!$A$3:$AK$152,25,0))</f>
        <v>0</v>
      </c>
      <c r="I92" s="120">
        <f>IF($A92="","",VLOOKUP($A92,野球ネットデータ!$A$3:$AK$152,26,0))</f>
        <v>0</v>
      </c>
      <c r="J92" s="120">
        <f>IF($A92="","",VLOOKUP($A92,野球ネットデータ!$A$3:$AK$152,23,0))</f>
        <v>0</v>
      </c>
      <c r="K92" s="120">
        <f>IF($A92="","",VLOOKUP($A92,野球ネットデータ!$A$3:$AK$152,24,0))</f>
        <v>0</v>
      </c>
      <c r="L92" s="124" t="str">
        <f t="shared" si="8"/>
        <v/>
      </c>
      <c r="M92" s="130"/>
      <c r="R92" s="123">
        <f>IF($A92="","",VLOOKUP($A92,野球ネットデータ!$A$3:$AK$152,33,0))</f>
        <v>0</v>
      </c>
      <c r="S92" s="132" t="e">
        <f>LEFT(IF($A92="","",VLOOKUP($A92,野球ネットデータ!$A$3:$AK$152,33,0)),SEARCH("中学",$R92)-1)</f>
        <v>#VALUE!</v>
      </c>
      <c r="T92" s="123" t="e">
        <f t="shared" si="6"/>
        <v>#VALUE!</v>
      </c>
      <c r="U92" s="133" t="e">
        <f t="shared" si="9"/>
        <v>#VALUE!</v>
      </c>
    </row>
    <row r="93" spans="1:21">
      <c r="A93" s="99">
        <f t="shared" si="5"/>
        <v>85</v>
      </c>
      <c r="B93" s="120"/>
      <c r="C93" s="120">
        <f>IF($A93="","",VLOOKUP($A93,野球ネットデータ!$A$3:$AK$152,9,0))</f>
        <v>0</v>
      </c>
      <c r="D93" s="120">
        <f>IF($A93="","",VLOOKUP($A93,野球ネットデータ!$A$3:$AK$152,10,0))</f>
        <v>0</v>
      </c>
      <c r="E93" s="128">
        <f>IF($A93="","",VLOOKUP($A93,野球ネットデータ!$A$3:$AK$152,13,0))</f>
        <v>0</v>
      </c>
      <c r="F93" s="129">
        <f>IF($A93="","",VLOOKUP($A93,野球ネットデータ!$A$3:$AK$152,31,0))</f>
        <v>0</v>
      </c>
      <c r="G93" s="129">
        <f t="shared" si="7"/>
        <v>-1</v>
      </c>
      <c r="H93" s="120">
        <f>IF($A93="","",VLOOKUP($A93,野球ネットデータ!$A$3:$AK$152,25,0))</f>
        <v>0</v>
      </c>
      <c r="I93" s="120">
        <f>IF($A93="","",VLOOKUP($A93,野球ネットデータ!$A$3:$AK$152,26,0))</f>
        <v>0</v>
      </c>
      <c r="J93" s="120">
        <f>IF($A93="","",VLOOKUP($A93,野球ネットデータ!$A$3:$AK$152,23,0))</f>
        <v>0</v>
      </c>
      <c r="K93" s="120">
        <f>IF($A93="","",VLOOKUP($A93,野球ネットデータ!$A$3:$AK$152,24,0))</f>
        <v>0</v>
      </c>
      <c r="L93" s="124" t="str">
        <f t="shared" si="8"/>
        <v/>
      </c>
      <c r="M93" s="130"/>
      <c r="R93" s="123">
        <f>IF($A93="","",VLOOKUP($A93,野球ネットデータ!$A$3:$AK$152,33,0))</f>
        <v>0</v>
      </c>
      <c r="S93" s="132" t="e">
        <f>LEFT(IF($A93="","",VLOOKUP($A93,野球ネットデータ!$A$3:$AK$152,33,0)),SEARCH("中学",$R93)-1)</f>
        <v>#VALUE!</v>
      </c>
      <c r="T93" s="123" t="e">
        <f t="shared" si="6"/>
        <v>#VALUE!</v>
      </c>
      <c r="U93" s="133" t="e">
        <f t="shared" si="9"/>
        <v>#VALUE!</v>
      </c>
    </row>
    <row r="94" spans="1:21">
      <c r="A94" s="99">
        <f t="shared" si="5"/>
        <v>86</v>
      </c>
      <c r="B94" s="120"/>
      <c r="C94" s="120">
        <f>IF($A94="","",VLOOKUP($A94,野球ネットデータ!$A$3:$AK$152,9,0))</f>
        <v>0</v>
      </c>
      <c r="D94" s="120">
        <f>IF($A94="","",VLOOKUP($A94,野球ネットデータ!$A$3:$AK$152,10,0))</f>
        <v>0</v>
      </c>
      <c r="E94" s="128">
        <f>IF($A94="","",VLOOKUP($A94,野球ネットデータ!$A$3:$AK$152,13,0))</f>
        <v>0</v>
      </c>
      <c r="F94" s="129">
        <f>IF($A94="","",VLOOKUP($A94,野球ネットデータ!$A$3:$AK$152,31,0))</f>
        <v>0</v>
      </c>
      <c r="G94" s="129">
        <f t="shared" si="7"/>
        <v>-1</v>
      </c>
      <c r="H94" s="120">
        <f>IF($A94="","",VLOOKUP($A94,野球ネットデータ!$A$3:$AK$152,25,0))</f>
        <v>0</v>
      </c>
      <c r="I94" s="120">
        <f>IF($A94="","",VLOOKUP($A94,野球ネットデータ!$A$3:$AK$152,26,0))</f>
        <v>0</v>
      </c>
      <c r="J94" s="120">
        <f>IF($A94="","",VLOOKUP($A94,野球ネットデータ!$A$3:$AK$152,23,0))</f>
        <v>0</v>
      </c>
      <c r="K94" s="120">
        <f>IF($A94="","",VLOOKUP($A94,野球ネットデータ!$A$3:$AK$152,24,0))</f>
        <v>0</v>
      </c>
      <c r="L94" s="124" t="str">
        <f t="shared" si="8"/>
        <v/>
      </c>
      <c r="M94" s="130"/>
      <c r="R94" s="123">
        <f>IF($A94="","",VLOOKUP($A94,野球ネットデータ!$A$3:$AK$152,33,0))</f>
        <v>0</v>
      </c>
      <c r="S94" s="132" t="e">
        <f>LEFT(IF($A94="","",VLOOKUP($A94,野球ネットデータ!$A$3:$AK$152,33,0)),SEARCH("中学",$R94)-1)</f>
        <v>#VALUE!</v>
      </c>
      <c r="T94" s="123" t="e">
        <f t="shared" si="6"/>
        <v>#VALUE!</v>
      </c>
      <c r="U94" s="133" t="e">
        <f t="shared" si="9"/>
        <v>#VALUE!</v>
      </c>
    </row>
    <row r="95" spans="1:21">
      <c r="A95" s="99">
        <f t="shared" si="5"/>
        <v>87</v>
      </c>
      <c r="B95" s="120"/>
      <c r="C95" s="120">
        <f>IF($A95="","",VLOOKUP($A95,野球ネットデータ!$A$3:$AK$152,9,0))</f>
        <v>0</v>
      </c>
      <c r="D95" s="120">
        <f>IF($A95="","",VLOOKUP($A95,野球ネットデータ!$A$3:$AK$152,10,0))</f>
        <v>0</v>
      </c>
      <c r="E95" s="128">
        <f>IF($A95="","",VLOOKUP($A95,野球ネットデータ!$A$3:$AK$152,13,0))</f>
        <v>0</v>
      </c>
      <c r="F95" s="129">
        <f>IF($A95="","",VLOOKUP($A95,野球ネットデータ!$A$3:$AK$152,31,0))</f>
        <v>0</v>
      </c>
      <c r="G95" s="129">
        <f t="shared" si="7"/>
        <v>-1</v>
      </c>
      <c r="H95" s="120">
        <f>IF($A95="","",VLOOKUP($A95,野球ネットデータ!$A$3:$AK$152,25,0))</f>
        <v>0</v>
      </c>
      <c r="I95" s="120">
        <f>IF($A95="","",VLOOKUP($A95,野球ネットデータ!$A$3:$AK$152,26,0))</f>
        <v>0</v>
      </c>
      <c r="J95" s="120">
        <f>IF($A95="","",VLOOKUP($A95,野球ネットデータ!$A$3:$AK$152,23,0))</f>
        <v>0</v>
      </c>
      <c r="K95" s="120">
        <f>IF($A95="","",VLOOKUP($A95,野球ネットデータ!$A$3:$AK$152,24,0))</f>
        <v>0</v>
      </c>
      <c r="L95" s="124" t="str">
        <f t="shared" si="8"/>
        <v/>
      </c>
      <c r="M95" s="130"/>
      <c r="R95" s="123">
        <f>IF($A95="","",VLOOKUP($A95,野球ネットデータ!$A$3:$AK$152,33,0))</f>
        <v>0</v>
      </c>
      <c r="S95" s="132" t="e">
        <f>LEFT(IF($A95="","",VLOOKUP($A95,野球ネットデータ!$A$3:$AK$152,33,0)),SEARCH("中学",$R95)-1)</f>
        <v>#VALUE!</v>
      </c>
      <c r="T95" s="123" t="e">
        <f t="shared" si="6"/>
        <v>#VALUE!</v>
      </c>
      <c r="U95" s="133" t="e">
        <f t="shared" si="9"/>
        <v>#VALUE!</v>
      </c>
    </row>
    <row r="96" spans="1:21">
      <c r="A96" s="99">
        <f t="shared" si="5"/>
        <v>88</v>
      </c>
      <c r="B96" s="120"/>
      <c r="C96" s="120">
        <f>IF($A96="","",VLOOKUP($A96,野球ネットデータ!$A$3:$AK$152,9,0))</f>
        <v>0</v>
      </c>
      <c r="D96" s="120">
        <f>IF($A96="","",VLOOKUP($A96,野球ネットデータ!$A$3:$AK$152,10,0))</f>
        <v>0</v>
      </c>
      <c r="E96" s="128">
        <f>IF($A96="","",VLOOKUP($A96,野球ネットデータ!$A$3:$AK$152,13,0))</f>
        <v>0</v>
      </c>
      <c r="F96" s="129">
        <f>IF($A96="","",VLOOKUP($A96,野球ネットデータ!$A$3:$AK$152,31,0))</f>
        <v>0</v>
      </c>
      <c r="G96" s="129">
        <f t="shared" si="7"/>
        <v>-1</v>
      </c>
      <c r="H96" s="120">
        <f>IF($A96="","",VLOOKUP($A96,野球ネットデータ!$A$3:$AK$152,25,0))</f>
        <v>0</v>
      </c>
      <c r="I96" s="120">
        <f>IF($A96="","",VLOOKUP($A96,野球ネットデータ!$A$3:$AK$152,26,0))</f>
        <v>0</v>
      </c>
      <c r="J96" s="120">
        <f>IF($A96="","",VLOOKUP($A96,野球ネットデータ!$A$3:$AK$152,23,0))</f>
        <v>0</v>
      </c>
      <c r="K96" s="120">
        <f>IF($A96="","",VLOOKUP($A96,野球ネットデータ!$A$3:$AK$152,24,0))</f>
        <v>0</v>
      </c>
      <c r="L96" s="124" t="str">
        <f t="shared" si="8"/>
        <v/>
      </c>
      <c r="M96" s="130"/>
      <c r="R96" s="123">
        <f>IF($A96="","",VLOOKUP($A96,野球ネットデータ!$A$3:$AK$152,33,0))</f>
        <v>0</v>
      </c>
      <c r="S96" s="132" t="e">
        <f>LEFT(IF($A96="","",VLOOKUP($A96,野球ネットデータ!$A$3:$AK$152,33,0)),SEARCH("中学",$R96)-1)</f>
        <v>#VALUE!</v>
      </c>
      <c r="T96" s="123" t="e">
        <f t="shared" si="6"/>
        <v>#VALUE!</v>
      </c>
      <c r="U96" s="133" t="e">
        <f t="shared" si="9"/>
        <v>#VALUE!</v>
      </c>
    </row>
    <row r="97" spans="1:21">
      <c r="A97" s="99">
        <f t="shared" si="5"/>
        <v>89</v>
      </c>
      <c r="B97" s="120"/>
      <c r="C97" s="120">
        <f>IF($A97="","",VLOOKUP($A97,野球ネットデータ!$A$3:$AK$152,9,0))</f>
        <v>0</v>
      </c>
      <c r="D97" s="120">
        <f>IF($A97="","",VLOOKUP($A97,野球ネットデータ!$A$3:$AK$152,10,0))</f>
        <v>0</v>
      </c>
      <c r="E97" s="128">
        <f>IF($A97="","",VLOOKUP($A97,野球ネットデータ!$A$3:$AK$152,13,0))</f>
        <v>0</v>
      </c>
      <c r="F97" s="129">
        <f>IF($A97="","",VLOOKUP($A97,野球ネットデータ!$A$3:$AK$152,31,0))</f>
        <v>0</v>
      </c>
      <c r="G97" s="129">
        <f t="shared" si="7"/>
        <v>-1</v>
      </c>
      <c r="H97" s="120">
        <f>IF($A97="","",VLOOKUP($A97,野球ネットデータ!$A$3:$AK$152,25,0))</f>
        <v>0</v>
      </c>
      <c r="I97" s="120">
        <f>IF($A97="","",VLOOKUP($A97,野球ネットデータ!$A$3:$AK$152,26,0))</f>
        <v>0</v>
      </c>
      <c r="J97" s="120">
        <f>IF($A97="","",VLOOKUP($A97,野球ネットデータ!$A$3:$AK$152,23,0))</f>
        <v>0</v>
      </c>
      <c r="K97" s="120">
        <f>IF($A97="","",VLOOKUP($A97,野球ネットデータ!$A$3:$AK$152,24,0))</f>
        <v>0</v>
      </c>
      <c r="L97" s="124" t="str">
        <f t="shared" si="8"/>
        <v/>
      </c>
      <c r="M97" s="130"/>
      <c r="R97" s="123">
        <f>IF($A97="","",VLOOKUP($A97,野球ネットデータ!$A$3:$AK$152,33,0))</f>
        <v>0</v>
      </c>
      <c r="S97" s="132" t="e">
        <f>LEFT(IF($A97="","",VLOOKUP($A97,野球ネットデータ!$A$3:$AK$152,33,0)),SEARCH("中学",$R97)-1)</f>
        <v>#VALUE!</v>
      </c>
      <c r="T97" s="123" t="e">
        <f t="shared" si="6"/>
        <v>#VALUE!</v>
      </c>
      <c r="U97" s="133" t="e">
        <f t="shared" si="9"/>
        <v>#VALUE!</v>
      </c>
    </row>
    <row r="98" spans="1:21">
      <c r="A98" s="99">
        <f t="shared" si="5"/>
        <v>90</v>
      </c>
      <c r="B98" s="120"/>
      <c r="C98" s="120">
        <f>IF($A98="","",VLOOKUP($A98,野球ネットデータ!$A$3:$AK$152,9,0))</f>
        <v>0</v>
      </c>
      <c r="D98" s="120">
        <f>IF($A98="","",VLOOKUP($A98,野球ネットデータ!$A$3:$AK$152,10,0))</f>
        <v>0</v>
      </c>
      <c r="E98" s="128">
        <f>IF($A98="","",VLOOKUP($A98,野球ネットデータ!$A$3:$AK$152,13,0))</f>
        <v>0</v>
      </c>
      <c r="F98" s="129">
        <f>IF($A98="","",VLOOKUP($A98,野球ネットデータ!$A$3:$AK$152,31,0))</f>
        <v>0</v>
      </c>
      <c r="G98" s="129">
        <f t="shared" si="7"/>
        <v>-1</v>
      </c>
      <c r="H98" s="120">
        <f>IF($A98="","",VLOOKUP($A98,野球ネットデータ!$A$3:$AK$152,25,0))</f>
        <v>0</v>
      </c>
      <c r="I98" s="120">
        <f>IF($A98="","",VLOOKUP($A98,野球ネットデータ!$A$3:$AK$152,26,0))</f>
        <v>0</v>
      </c>
      <c r="J98" s="120">
        <f>IF($A98="","",VLOOKUP($A98,野球ネットデータ!$A$3:$AK$152,23,0))</f>
        <v>0</v>
      </c>
      <c r="K98" s="120">
        <f>IF($A98="","",VLOOKUP($A98,野球ネットデータ!$A$3:$AK$152,24,0))</f>
        <v>0</v>
      </c>
      <c r="L98" s="124" t="str">
        <f t="shared" si="8"/>
        <v/>
      </c>
      <c r="M98" s="130"/>
      <c r="R98" s="123">
        <f>IF($A98="","",VLOOKUP($A98,野球ネットデータ!$A$3:$AK$152,33,0))</f>
        <v>0</v>
      </c>
      <c r="S98" s="132" t="e">
        <f>LEFT(IF($A98="","",VLOOKUP($A98,野球ネットデータ!$A$3:$AK$152,33,0)),SEARCH("中学",$R98)-1)</f>
        <v>#VALUE!</v>
      </c>
      <c r="T98" s="123" t="e">
        <f t="shared" si="6"/>
        <v>#VALUE!</v>
      </c>
      <c r="U98" s="133" t="e">
        <f t="shared" si="9"/>
        <v>#VALUE!</v>
      </c>
    </row>
    <row r="99" spans="1:21">
      <c r="A99" s="99">
        <f t="shared" si="5"/>
        <v>91</v>
      </c>
      <c r="B99" s="120"/>
      <c r="C99" s="120">
        <f>IF($A99="","",VLOOKUP($A99,野球ネットデータ!$A$3:$AK$152,9,0))</f>
        <v>0</v>
      </c>
      <c r="D99" s="120">
        <f>IF($A99="","",VLOOKUP($A99,野球ネットデータ!$A$3:$AK$152,10,0))</f>
        <v>0</v>
      </c>
      <c r="E99" s="128">
        <f>IF($A99="","",VLOOKUP($A99,野球ネットデータ!$A$3:$AK$152,13,0))</f>
        <v>0</v>
      </c>
      <c r="F99" s="129">
        <f>IF($A99="","",VLOOKUP($A99,野球ネットデータ!$A$3:$AK$152,31,0))</f>
        <v>0</v>
      </c>
      <c r="G99" s="129">
        <f t="shared" si="7"/>
        <v>-1</v>
      </c>
      <c r="H99" s="120">
        <f>IF($A99="","",VLOOKUP($A99,野球ネットデータ!$A$3:$AK$152,25,0))</f>
        <v>0</v>
      </c>
      <c r="I99" s="120">
        <f>IF($A99="","",VLOOKUP($A99,野球ネットデータ!$A$3:$AK$152,26,0))</f>
        <v>0</v>
      </c>
      <c r="J99" s="120">
        <f>IF($A99="","",VLOOKUP($A99,野球ネットデータ!$A$3:$AK$152,23,0))</f>
        <v>0</v>
      </c>
      <c r="K99" s="120">
        <f>IF($A99="","",VLOOKUP($A99,野球ネットデータ!$A$3:$AK$152,24,0))</f>
        <v>0</v>
      </c>
      <c r="L99" s="124" t="str">
        <f t="shared" si="8"/>
        <v/>
      </c>
      <c r="M99" s="130"/>
      <c r="R99" s="123">
        <f>IF($A99="","",VLOOKUP($A99,野球ネットデータ!$A$3:$AK$152,33,0))</f>
        <v>0</v>
      </c>
      <c r="S99" s="132" t="e">
        <f>LEFT(IF($A99="","",VLOOKUP($A99,野球ネットデータ!$A$3:$AK$152,33,0)),SEARCH("中学",$R99)-1)</f>
        <v>#VALUE!</v>
      </c>
      <c r="T99" s="123" t="e">
        <f t="shared" si="6"/>
        <v>#VALUE!</v>
      </c>
      <c r="U99" s="133" t="e">
        <f t="shared" si="9"/>
        <v>#VALUE!</v>
      </c>
    </row>
    <row r="100" spans="1:21">
      <c r="A100" s="99">
        <f t="shared" si="5"/>
        <v>92</v>
      </c>
      <c r="B100" s="120"/>
      <c r="C100" s="120">
        <f>IF($A100="","",VLOOKUP($A100,野球ネットデータ!$A$3:$AK$152,9,0))</f>
        <v>0</v>
      </c>
      <c r="D100" s="120">
        <f>IF($A100="","",VLOOKUP($A100,野球ネットデータ!$A$3:$AK$152,10,0))</f>
        <v>0</v>
      </c>
      <c r="E100" s="128">
        <f>IF($A100="","",VLOOKUP($A100,野球ネットデータ!$A$3:$AK$152,13,0))</f>
        <v>0</v>
      </c>
      <c r="F100" s="129">
        <f>IF($A100="","",VLOOKUP($A100,野球ネットデータ!$A$3:$AK$152,31,0))</f>
        <v>0</v>
      </c>
      <c r="G100" s="129">
        <f t="shared" si="7"/>
        <v>-1</v>
      </c>
      <c r="H100" s="120">
        <f>IF($A100="","",VLOOKUP($A100,野球ネットデータ!$A$3:$AK$152,25,0))</f>
        <v>0</v>
      </c>
      <c r="I100" s="120">
        <f>IF($A100="","",VLOOKUP($A100,野球ネットデータ!$A$3:$AK$152,26,0))</f>
        <v>0</v>
      </c>
      <c r="J100" s="120">
        <f>IF($A100="","",VLOOKUP($A100,野球ネットデータ!$A$3:$AK$152,23,0))</f>
        <v>0</v>
      </c>
      <c r="K100" s="120">
        <f>IF($A100="","",VLOOKUP($A100,野球ネットデータ!$A$3:$AK$152,24,0))</f>
        <v>0</v>
      </c>
      <c r="L100" s="124" t="str">
        <f t="shared" si="8"/>
        <v/>
      </c>
      <c r="M100" s="130"/>
      <c r="R100" s="123">
        <f>IF($A100="","",VLOOKUP($A100,野球ネットデータ!$A$3:$AK$152,33,0))</f>
        <v>0</v>
      </c>
      <c r="S100" s="132" t="e">
        <f>LEFT(IF($A100="","",VLOOKUP($A100,野球ネットデータ!$A$3:$AK$152,33,0)),SEARCH("中学",$R100)-1)</f>
        <v>#VALUE!</v>
      </c>
      <c r="T100" s="123" t="e">
        <f t="shared" si="6"/>
        <v>#VALUE!</v>
      </c>
      <c r="U100" s="133" t="e">
        <f t="shared" si="9"/>
        <v>#VALUE!</v>
      </c>
    </row>
    <row r="101" spans="1:21">
      <c r="A101" s="99">
        <f t="shared" si="5"/>
        <v>93</v>
      </c>
      <c r="B101" s="120"/>
      <c r="C101" s="120">
        <f>IF($A101="","",VLOOKUP($A101,野球ネットデータ!$A$3:$AK$152,9,0))</f>
        <v>0</v>
      </c>
      <c r="D101" s="120">
        <f>IF($A101="","",VLOOKUP($A101,野球ネットデータ!$A$3:$AK$152,10,0))</f>
        <v>0</v>
      </c>
      <c r="E101" s="128">
        <f>IF($A101="","",VLOOKUP($A101,野球ネットデータ!$A$3:$AK$152,13,0))</f>
        <v>0</v>
      </c>
      <c r="F101" s="129">
        <f>IF($A101="","",VLOOKUP($A101,野球ネットデータ!$A$3:$AK$152,31,0))</f>
        <v>0</v>
      </c>
      <c r="G101" s="129">
        <f t="shared" si="7"/>
        <v>-1</v>
      </c>
      <c r="H101" s="120">
        <f>IF($A101="","",VLOOKUP($A101,野球ネットデータ!$A$3:$AK$152,25,0))</f>
        <v>0</v>
      </c>
      <c r="I101" s="120">
        <f>IF($A101="","",VLOOKUP($A101,野球ネットデータ!$A$3:$AK$152,26,0))</f>
        <v>0</v>
      </c>
      <c r="J101" s="120">
        <f>IF($A101="","",VLOOKUP($A101,野球ネットデータ!$A$3:$AK$152,23,0))</f>
        <v>0</v>
      </c>
      <c r="K101" s="120">
        <f>IF($A101="","",VLOOKUP($A101,野球ネットデータ!$A$3:$AK$152,24,0))</f>
        <v>0</v>
      </c>
      <c r="L101" s="124" t="str">
        <f t="shared" si="8"/>
        <v/>
      </c>
      <c r="M101" s="130"/>
      <c r="N101" s="71"/>
      <c r="R101" s="123">
        <f>IF($A101="","",VLOOKUP($A101,野球ネットデータ!$A$3:$AK$152,33,0))</f>
        <v>0</v>
      </c>
      <c r="S101" s="132" t="e">
        <f>LEFT(IF($A101="","",VLOOKUP($A101,野球ネットデータ!$A$3:$AK$152,33,0)),SEARCH("中学",$R101)-1)</f>
        <v>#VALUE!</v>
      </c>
      <c r="T101" s="123" t="e">
        <f t="shared" si="6"/>
        <v>#VALUE!</v>
      </c>
      <c r="U101" s="133" t="e">
        <f t="shared" si="9"/>
        <v>#VALUE!</v>
      </c>
    </row>
    <row r="102" spans="1:21">
      <c r="A102" s="99">
        <f t="shared" si="5"/>
        <v>94</v>
      </c>
      <c r="B102" s="120"/>
      <c r="C102" s="120">
        <f>IF($A102="","",VLOOKUP($A102,野球ネットデータ!$A$3:$AK$152,9,0))</f>
        <v>0</v>
      </c>
      <c r="D102" s="120">
        <f>IF($A102="","",VLOOKUP($A102,野球ネットデータ!$A$3:$AK$152,10,0))</f>
        <v>0</v>
      </c>
      <c r="E102" s="128">
        <f>IF($A102="","",VLOOKUP($A102,野球ネットデータ!$A$3:$AK$152,13,0))</f>
        <v>0</v>
      </c>
      <c r="F102" s="129">
        <f>IF($A102="","",VLOOKUP($A102,野球ネットデータ!$A$3:$AK$152,31,0))</f>
        <v>0</v>
      </c>
      <c r="G102" s="129">
        <f t="shared" si="7"/>
        <v>-1</v>
      </c>
      <c r="H102" s="120">
        <f>IF($A102="","",VLOOKUP($A102,野球ネットデータ!$A$3:$AK$152,25,0))</f>
        <v>0</v>
      </c>
      <c r="I102" s="120">
        <f>IF($A102="","",VLOOKUP($A102,野球ネットデータ!$A$3:$AK$152,26,0))</f>
        <v>0</v>
      </c>
      <c r="J102" s="120">
        <f>IF($A102="","",VLOOKUP($A102,野球ネットデータ!$A$3:$AK$152,23,0))</f>
        <v>0</v>
      </c>
      <c r="K102" s="120">
        <f>IF($A102="","",VLOOKUP($A102,野球ネットデータ!$A$3:$AK$152,24,0))</f>
        <v>0</v>
      </c>
      <c r="L102" s="124" t="str">
        <f t="shared" si="8"/>
        <v/>
      </c>
      <c r="M102" s="130"/>
      <c r="N102" s="71"/>
      <c r="R102" s="123">
        <f>IF($A102="","",VLOOKUP($A102,野球ネットデータ!$A$3:$AK$152,33,0))</f>
        <v>0</v>
      </c>
      <c r="S102" s="132" t="e">
        <f>LEFT(IF($A102="","",VLOOKUP($A102,野球ネットデータ!$A$3:$AK$152,33,0)),SEARCH("中学",$R102)-1)</f>
        <v>#VALUE!</v>
      </c>
      <c r="T102" s="123" t="e">
        <f t="shared" si="6"/>
        <v>#VALUE!</v>
      </c>
      <c r="U102" s="133" t="e">
        <f t="shared" si="9"/>
        <v>#VALUE!</v>
      </c>
    </row>
    <row r="103" spans="1:21">
      <c r="A103" s="99">
        <f t="shared" si="5"/>
        <v>95</v>
      </c>
      <c r="B103" s="120"/>
      <c r="C103" s="120">
        <f>IF($A103="","",VLOOKUP($A103,野球ネットデータ!$A$3:$AK$152,9,0))</f>
        <v>0</v>
      </c>
      <c r="D103" s="120">
        <f>IF($A103="","",VLOOKUP($A103,野球ネットデータ!$A$3:$AK$152,10,0))</f>
        <v>0</v>
      </c>
      <c r="E103" s="128">
        <f>IF($A103="","",VLOOKUP($A103,野球ネットデータ!$A$3:$AK$152,13,0))</f>
        <v>0</v>
      </c>
      <c r="F103" s="129">
        <f>IF($A103="","",VLOOKUP($A103,野球ネットデータ!$A$3:$AK$152,31,0))</f>
        <v>0</v>
      </c>
      <c r="G103" s="129">
        <f t="shared" si="7"/>
        <v>-1</v>
      </c>
      <c r="H103" s="120">
        <f>IF($A103="","",VLOOKUP($A103,野球ネットデータ!$A$3:$AK$152,25,0))</f>
        <v>0</v>
      </c>
      <c r="I103" s="120">
        <f>IF($A103="","",VLOOKUP($A103,野球ネットデータ!$A$3:$AK$152,26,0))</f>
        <v>0</v>
      </c>
      <c r="J103" s="120">
        <f>IF($A103="","",VLOOKUP($A103,野球ネットデータ!$A$3:$AK$152,23,0))</f>
        <v>0</v>
      </c>
      <c r="K103" s="120">
        <f>IF($A103="","",VLOOKUP($A103,野球ネットデータ!$A$3:$AK$152,24,0))</f>
        <v>0</v>
      </c>
      <c r="L103" s="124" t="str">
        <f t="shared" si="8"/>
        <v/>
      </c>
      <c r="M103" s="130"/>
      <c r="N103" s="71"/>
      <c r="R103" s="123">
        <f>IF($A103="","",VLOOKUP($A103,野球ネットデータ!$A$3:$AK$152,33,0))</f>
        <v>0</v>
      </c>
      <c r="S103" s="132" t="e">
        <f>LEFT(IF($A103="","",VLOOKUP($A103,野球ネットデータ!$A$3:$AK$152,33,0)),SEARCH("中学",$R103)-1)</f>
        <v>#VALUE!</v>
      </c>
      <c r="T103" s="123" t="e">
        <f t="shared" si="6"/>
        <v>#VALUE!</v>
      </c>
      <c r="U103" s="133" t="e">
        <f t="shared" si="9"/>
        <v>#VALUE!</v>
      </c>
    </row>
    <row r="104" spans="1:21">
      <c r="A104" s="99">
        <f t="shared" si="5"/>
        <v>96</v>
      </c>
      <c r="B104" s="120"/>
      <c r="C104" s="120">
        <f>IF($A104="","",VLOOKUP($A104,野球ネットデータ!$A$3:$AK$152,9,0))</f>
        <v>0</v>
      </c>
      <c r="D104" s="120">
        <f>IF($A104="","",VLOOKUP($A104,野球ネットデータ!$A$3:$AK$152,10,0))</f>
        <v>0</v>
      </c>
      <c r="E104" s="128">
        <f>IF($A104="","",VLOOKUP($A104,野球ネットデータ!$A$3:$AK$152,13,0))</f>
        <v>0</v>
      </c>
      <c r="F104" s="129">
        <f>IF($A104="","",VLOOKUP($A104,野球ネットデータ!$A$3:$AK$152,31,0))</f>
        <v>0</v>
      </c>
      <c r="G104" s="129">
        <f t="shared" si="7"/>
        <v>-1</v>
      </c>
      <c r="H104" s="120">
        <f>IF($A104="","",VLOOKUP($A104,野球ネットデータ!$A$3:$AK$152,25,0))</f>
        <v>0</v>
      </c>
      <c r="I104" s="120">
        <f>IF($A104="","",VLOOKUP($A104,野球ネットデータ!$A$3:$AK$152,26,0))</f>
        <v>0</v>
      </c>
      <c r="J104" s="120">
        <f>IF($A104="","",VLOOKUP($A104,野球ネットデータ!$A$3:$AK$152,23,0))</f>
        <v>0</v>
      </c>
      <c r="K104" s="120">
        <f>IF($A104="","",VLOOKUP($A104,野球ネットデータ!$A$3:$AK$152,24,0))</f>
        <v>0</v>
      </c>
      <c r="L104" s="124" t="str">
        <f t="shared" si="8"/>
        <v/>
      </c>
      <c r="M104" s="130"/>
      <c r="N104" s="71"/>
      <c r="R104" s="123">
        <f>IF($A104="","",VLOOKUP($A104,野球ネットデータ!$A$3:$AK$152,33,0))</f>
        <v>0</v>
      </c>
      <c r="S104" s="132" t="e">
        <f>LEFT(IF($A104="","",VLOOKUP($A104,野球ネットデータ!$A$3:$AK$152,33,0)),SEARCH("中学",$R104)-1)</f>
        <v>#VALUE!</v>
      </c>
      <c r="T104" s="123" t="e">
        <f t="shared" si="6"/>
        <v>#VALUE!</v>
      </c>
      <c r="U104" s="133" t="e">
        <f t="shared" si="9"/>
        <v>#VALUE!</v>
      </c>
    </row>
    <row r="105" spans="1:21">
      <c r="A105" s="99">
        <f t="shared" si="5"/>
        <v>97</v>
      </c>
      <c r="B105" s="120"/>
      <c r="C105" s="120">
        <f>IF($A105="","",VLOOKUP($A105,野球ネットデータ!$A$3:$AK$152,9,0))</f>
        <v>0</v>
      </c>
      <c r="D105" s="120">
        <f>IF($A105="","",VLOOKUP($A105,野球ネットデータ!$A$3:$AK$152,10,0))</f>
        <v>0</v>
      </c>
      <c r="E105" s="128">
        <f>IF($A105="","",VLOOKUP($A105,野球ネットデータ!$A$3:$AK$152,13,0))</f>
        <v>0</v>
      </c>
      <c r="F105" s="129">
        <f>IF($A105="","",VLOOKUP($A105,野球ネットデータ!$A$3:$AK$152,31,0))</f>
        <v>0</v>
      </c>
      <c r="G105" s="129">
        <f t="shared" si="7"/>
        <v>-1</v>
      </c>
      <c r="H105" s="120">
        <f>IF($A105="","",VLOOKUP($A105,野球ネットデータ!$A$3:$AK$152,25,0))</f>
        <v>0</v>
      </c>
      <c r="I105" s="120">
        <f>IF($A105="","",VLOOKUP($A105,野球ネットデータ!$A$3:$AK$152,26,0))</f>
        <v>0</v>
      </c>
      <c r="J105" s="120">
        <f>IF($A105="","",VLOOKUP($A105,野球ネットデータ!$A$3:$AK$152,23,0))</f>
        <v>0</v>
      </c>
      <c r="K105" s="120">
        <f>IF($A105="","",VLOOKUP($A105,野球ネットデータ!$A$3:$AK$152,24,0))</f>
        <v>0</v>
      </c>
      <c r="L105" s="124" t="str">
        <f t="shared" si="8"/>
        <v/>
      </c>
      <c r="M105" s="130"/>
      <c r="N105" s="71"/>
      <c r="R105" s="123">
        <f>IF($A105="","",VLOOKUP($A105,野球ネットデータ!$A$3:$AK$152,33,0))</f>
        <v>0</v>
      </c>
      <c r="S105" s="132" t="e">
        <f>LEFT(IF($A105="","",VLOOKUP($A105,野球ネットデータ!$A$3:$AK$152,33,0)),SEARCH("中学",$R105)-1)</f>
        <v>#VALUE!</v>
      </c>
      <c r="T105" s="123" t="e">
        <f t="shared" si="6"/>
        <v>#VALUE!</v>
      </c>
      <c r="U105" s="133" t="e">
        <f t="shared" si="9"/>
        <v>#VALUE!</v>
      </c>
    </row>
    <row r="106" spans="1:21">
      <c r="A106" s="99">
        <f t="shared" si="5"/>
        <v>98</v>
      </c>
      <c r="B106" s="120"/>
      <c r="C106" s="120">
        <f>IF($A106="","",VLOOKUP($A106,野球ネットデータ!$A$3:$AK$152,9,0))</f>
        <v>0</v>
      </c>
      <c r="D106" s="120">
        <f>IF($A106="","",VLOOKUP($A106,野球ネットデータ!$A$3:$AK$152,10,0))</f>
        <v>0</v>
      </c>
      <c r="E106" s="128">
        <f>IF($A106="","",VLOOKUP($A106,野球ネットデータ!$A$3:$AK$152,13,0))</f>
        <v>0</v>
      </c>
      <c r="F106" s="129">
        <f>IF($A106="","",VLOOKUP($A106,野球ネットデータ!$A$3:$AK$152,31,0))</f>
        <v>0</v>
      </c>
      <c r="G106" s="129">
        <f t="shared" si="7"/>
        <v>-1</v>
      </c>
      <c r="H106" s="120">
        <f>IF($A106="","",VLOOKUP($A106,野球ネットデータ!$A$3:$AK$152,25,0))</f>
        <v>0</v>
      </c>
      <c r="I106" s="120">
        <f>IF($A106="","",VLOOKUP($A106,野球ネットデータ!$A$3:$AK$152,26,0))</f>
        <v>0</v>
      </c>
      <c r="J106" s="120">
        <f>IF($A106="","",VLOOKUP($A106,野球ネットデータ!$A$3:$AK$152,23,0))</f>
        <v>0</v>
      </c>
      <c r="K106" s="120">
        <f>IF($A106="","",VLOOKUP($A106,野球ネットデータ!$A$3:$AK$152,24,0))</f>
        <v>0</v>
      </c>
      <c r="L106" s="124" t="str">
        <f t="shared" si="8"/>
        <v/>
      </c>
      <c r="M106" s="130"/>
      <c r="N106" s="71"/>
      <c r="R106" s="123">
        <f>IF($A106="","",VLOOKUP($A106,野球ネットデータ!$A$3:$AK$152,33,0))</f>
        <v>0</v>
      </c>
      <c r="S106" s="132" t="e">
        <f>LEFT(IF($A106="","",VLOOKUP($A106,野球ネットデータ!$A$3:$AK$152,33,0)),SEARCH("中学",$R106)-1)</f>
        <v>#VALUE!</v>
      </c>
      <c r="T106" s="123" t="e">
        <f t="shared" si="6"/>
        <v>#VALUE!</v>
      </c>
      <c r="U106" s="133" t="e">
        <f t="shared" si="9"/>
        <v>#VALUE!</v>
      </c>
    </row>
    <row r="107" spans="1:21" s="71" customFormat="1">
      <c r="A107" s="99">
        <f t="shared" si="5"/>
        <v>99</v>
      </c>
      <c r="B107" s="120"/>
      <c r="C107" s="120">
        <f>IF($A107="","",VLOOKUP($A107,野球ネットデータ!$A$3:$AK$152,9,0))</f>
        <v>0</v>
      </c>
      <c r="D107" s="120">
        <f>IF($A107="","",VLOOKUP($A107,野球ネットデータ!$A$3:$AK$152,10,0))</f>
        <v>0</v>
      </c>
      <c r="E107" s="128">
        <f>IF($A107="","",VLOOKUP($A107,野球ネットデータ!$A$3:$AK$152,13,0))</f>
        <v>0</v>
      </c>
      <c r="F107" s="129">
        <f>IF($A107="","",VLOOKUP($A107,野球ネットデータ!$A$3:$AK$152,31,0))</f>
        <v>0</v>
      </c>
      <c r="G107" s="129">
        <f t="shared" si="7"/>
        <v>-1</v>
      </c>
      <c r="H107" s="120">
        <f>IF($A107="","",VLOOKUP($A107,野球ネットデータ!$A$3:$AK$152,25,0))</f>
        <v>0</v>
      </c>
      <c r="I107" s="120">
        <f>IF($A107="","",VLOOKUP($A107,野球ネットデータ!$A$3:$AK$152,26,0))</f>
        <v>0</v>
      </c>
      <c r="J107" s="120">
        <f>IF($A107="","",VLOOKUP($A107,野球ネットデータ!$A$3:$AK$152,23,0))</f>
        <v>0</v>
      </c>
      <c r="K107" s="120">
        <f>IF($A107="","",VLOOKUP($A107,野球ネットデータ!$A$3:$AK$152,24,0))</f>
        <v>0</v>
      </c>
      <c r="L107" s="124" t="str">
        <f t="shared" si="8"/>
        <v/>
      </c>
      <c r="M107" s="130"/>
      <c r="Q107" s="2"/>
      <c r="R107" s="123">
        <f>IF($A107="","",VLOOKUP($A107,野球ネットデータ!$A$3:$AK$152,33,0))</f>
        <v>0</v>
      </c>
      <c r="S107" s="132" t="e">
        <f>LEFT(IF($A107="","",VLOOKUP($A107,野球ネットデータ!$A$3:$AK$152,33,0)),SEARCH("中学",$R107)-1)</f>
        <v>#VALUE!</v>
      </c>
      <c r="T107" s="123" t="e">
        <f t="shared" si="6"/>
        <v>#VALUE!</v>
      </c>
      <c r="U107" s="133" t="e">
        <f t="shared" si="9"/>
        <v>#VALUE!</v>
      </c>
    </row>
    <row r="108" spans="1:21" s="71" customFormat="1">
      <c r="A108" s="99">
        <f t="shared" si="5"/>
        <v>100</v>
      </c>
      <c r="B108" s="120"/>
      <c r="C108" s="120">
        <f>IF($A108="","",VLOOKUP($A108,野球ネットデータ!$A$3:$AK$152,9,0))</f>
        <v>0</v>
      </c>
      <c r="D108" s="120">
        <f>IF($A108="","",VLOOKUP($A108,野球ネットデータ!$A$3:$AK$152,10,0))</f>
        <v>0</v>
      </c>
      <c r="E108" s="128">
        <f>IF($A108="","",VLOOKUP($A108,野球ネットデータ!$A$3:$AK$152,13,0))</f>
        <v>0</v>
      </c>
      <c r="F108" s="129">
        <f>IF($A108="","",VLOOKUP($A108,野球ネットデータ!$A$3:$AK$152,31,0))</f>
        <v>0</v>
      </c>
      <c r="G108" s="129">
        <f t="shared" si="7"/>
        <v>-1</v>
      </c>
      <c r="H108" s="120">
        <f>IF($A108="","",VLOOKUP($A108,野球ネットデータ!$A$3:$AK$152,25,0))</f>
        <v>0</v>
      </c>
      <c r="I108" s="120">
        <f>IF($A108="","",VLOOKUP($A108,野球ネットデータ!$A$3:$AK$152,26,0))</f>
        <v>0</v>
      </c>
      <c r="J108" s="120">
        <f>IF($A108="","",VLOOKUP($A108,野球ネットデータ!$A$3:$AK$152,23,0))</f>
        <v>0</v>
      </c>
      <c r="K108" s="120">
        <f>IF($A108="","",VLOOKUP($A108,野球ネットデータ!$A$3:$AK$152,24,0))</f>
        <v>0</v>
      </c>
      <c r="L108" s="124" t="str">
        <f t="shared" si="8"/>
        <v/>
      </c>
      <c r="M108" s="130"/>
      <c r="Q108" s="2"/>
      <c r="R108" s="123">
        <f>IF($A108="","",VLOOKUP($A108,野球ネットデータ!$A$3:$AK$152,33,0))</f>
        <v>0</v>
      </c>
      <c r="S108" s="132" t="e">
        <f>LEFT(IF($A108="","",VLOOKUP($A108,野球ネットデータ!$A$3:$AK$152,33,0)),SEARCH("中学",$R108)-1)</f>
        <v>#VALUE!</v>
      </c>
      <c r="T108" s="123" t="e">
        <f t="shared" si="6"/>
        <v>#VALUE!</v>
      </c>
      <c r="U108" s="133" t="e">
        <f t="shared" si="9"/>
        <v>#VALUE!</v>
      </c>
    </row>
    <row r="109" spans="1:21" s="71" customFormat="1">
      <c r="A109" s="99">
        <f t="shared" si="5"/>
        <v>101</v>
      </c>
      <c r="B109" s="120"/>
      <c r="C109" s="120">
        <f>IF($A109="","",VLOOKUP($A109,野球ネットデータ!$A$3:$AK$152,9,0))</f>
        <v>0</v>
      </c>
      <c r="D109" s="120">
        <f>IF($A109="","",VLOOKUP($A109,野球ネットデータ!$A$3:$AK$152,10,0))</f>
        <v>0</v>
      </c>
      <c r="E109" s="128">
        <f>IF($A109="","",VLOOKUP($A109,野球ネットデータ!$A$3:$AK$152,13,0))</f>
        <v>0</v>
      </c>
      <c r="F109" s="129">
        <f>IF($A109="","",VLOOKUP($A109,野球ネットデータ!$A$3:$AK$152,31,0))</f>
        <v>0</v>
      </c>
      <c r="G109" s="129">
        <f t="shared" si="7"/>
        <v>-1</v>
      </c>
      <c r="H109" s="120">
        <f>IF($A109="","",VLOOKUP($A109,野球ネットデータ!$A$3:$AK$152,25,0))</f>
        <v>0</v>
      </c>
      <c r="I109" s="120">
        <f>IF($A109="","",VLOOKUP($A109,野球ネットデータ!$A$3:$AK$152,26,0))</f>
        <v>0</v>
      </c>
      <c r="J109" s="120">
        <f>IF($A109="","",VLOOKUP($A109,野球ネットデータ!$A$3:$AK$152,23,0))</f>
        <v>0</v>
      </c>
      <c r="K109" s="120">
        <f>IF($A109="","",VLOOKUP($A109,野球ネットデータ!$A$3:$AK$152,24,0))</f>
        <v>0</v>
      </c>
      <c r="L109" s="124" t="str">
        <f t="shared" si="8"/>
        <v/>
      </c>
      <c r="M109" s="130"/>
      <c r="Q109" s="2"/>
      <c r="R109" s="123">
        <f>IF($A109="","",VLOOKUP($A109,野球ネットデータ!$A$3:$AK$152,33,0))</f>
        <v>0</v>
      </c>
      <c r="S109" s="132" t="e">
        <f>LEFT(IF($A109="","",VLOOKUP($A109,野球ネットデータ!$A$3:$AK$152,33,0)),SEARCH("中学",$R109)-1)</f>
        <v>#VALUE!</v>
      </c>
      <c r="T109" s="123" t="e">
        <f t="shared" si="6"/>
        <v>#VALUE!</v>
      </c>
      <c r="U109" s="133" t="e">
        <f t="shared" si="9"/>
        <v>#VALUE!</v>
      </c>
    </row>
    <row r="110" spans="1:21" s="71" customFormat="1">
      <c r="A110" s="99">
        <f t="shared" si="5"/>
        <v>102</v>
      </c>
      <c r="B110" s="120"/>
      <c r="C110" s="120">
        <f>IF($A110="","",VLOOKUP($A110,野球ネットデータ!$A$3:$AK$152,9,0))</f>
        <v>0</v>
      </c>
      <c r="D110" s="120">
        <f>IF($A110="","",VLOOKUP($A110,野球ネットデータ!$A$3:$AK$152,10,0))</f>
        <v>0</v>
      </c>
      <c r="E110" s="128">
        <f>IF($A110="","",VLOOKUP($A110,野球ネットデータ!$A$3:$AK$152,13,0))</f>
        <v>0</v>
      </c>
      <c r="F110" s="129">
        <f>IF($A110="","",VLOOKUP($A110,野球ネットデータ!$A$3:$AK$152,31,0))</f>
        <v>0</v>
      </c>
      <c r="G110" s="129">
        <f t="shared" si="7"/>
        <v>-1</v>
      </c>
      <c r="H110" s="120">
        <f>IF($A110="","",VLOOKUP($A110,野球ネットデータ!$A$3:$AK$152,25,0))</f>
        <v>0</v>
      </c>
      <c r="I110" s="120">
        <f>IF($A110="","",VLOOKUP($A110,野球ネットデータ!$A$3:$AK$152,26,0))</f>
        <v>0</v>
      </c>
      <c r="J110" s="120">
        <f>IF($A110="","",VLOOKUP($A110,野球ネットデータ!$A$3:$AK$152,23,0))</f>
        <v>0</v>
      </c>
      <c r="K110" s="120">
        <f>IF($A110="","",VLOOKUP($A110,野球ネットデータ!$A$3:$AK$152,24,0))</f>
        <v>0</v>
      </c>
      <c r="L110" s="124" t="str">
        <f t="shared" si="8"/>
        <v/>
      </c>
      <c r="M110" s="130"/>
      <c r="Q110" s="2"/>
      <c r="R110" s="123">
        <f>IF($A110="","",VLOOKUP($A110,野球ネットデータ!$A$3:$AK$152,33,0))</f>
        <v>0</v>
      </c>
      <c r="S110" s="132" t="e">
        <f>LEFT(IF($A110="","",VLOOKUP($A110,野球ネットデータ!$A$3:$AK$152,33,0)),SEARCH("中学",$R110)-1)</f>
        <v>#VALUE!</v>
      </c>
      <c r="T110" s="123" t="e">
        <f t="shared" si="6"/>
        <v>#VALUE!</v>
      </c>
      <c r="U110" s="133" t="e">
        <f t="shared" si="9"/>
        <v>#VALUE!</v>
      </c>
    </row>
    <row r="111" spans="1:21" s="71" customFormat="1">
      <c r="A111" s="99">
        <f t="shared" si="5"/>
        <v>103</v>
      </c>
      <c r="B111" s="120"/>
      <c r="C111" s="120">
        <f>IF($A111="","",VLOOKUP($A111,野球ネットデータ!$A$3:$AK$152,9,0))</f>
        <v>0</v>
      </c>
      <c r="D111" s="120">
        <f>IF($A111="","",VLOOKUP($A111,野球ネットデータ!$A$3:$AK$152,10,0))</f>
        <v>0</v>
      </c>
      <c r="E111" s="128">
        <f>IF($A111="","",VLOOKUP($A111,野球ネットデータ!$A$3:$AK$152,13,0))</f>
        <v>0</v>
      </c>
      <c r="F111" s="129">
        <f>IF($A111="","",VLOOKUP($A111,野球ネットデータ!$A$3:$AK$152,31,0))</f>
        <v>0</v>
      </c>
      <c r="G111" s="129">
        <f t="shared" si="7"/>
        <v>-1</v>
      </c>
      <c r="H111" s="120">
        <f>IF($A111="","",VLOOKUP($A111,野球ネットデータ!$A$3:$AK$152,25,0))</f>
        <v>0</v>
      </c>
      <c r="I111" s="120">
        <f>IF($A111="","",VLOOKUP($A111,野球ネットデータ!$A$3:$AK$152,26,0))</f>
        <v>0</v>
      </c>
      <c r="J111" s="120">
        <f>IF($A111="","",VLOOKUP($A111,野球ネットデータ!$A$3:$AK$152,23,0))</f>
        <v>0</v>
      </c>
      <c r="K111" s="120">
        <f>IF($A111="","",VLOOKUP($A111,野球ネットデータ!$A$3:$AK$152,24,0))</f>
        <v>0</v>
      </c>
      <c r="L111" s="124" t="str">
        <f t="shared" si="8"/>
        <v/>
      </c>
      <c r="M111" s="130"/>
      <c r="Q111" s="2"/>
      <c r="R111" s="123">
        <f>IF($A111="","",VLOOKUP($A111,野球ネットデータ!$A$3:$AK$152,33,0))</f>
        <v>0</v>
      </c>
      <c r="S111" s="132" t="e">
        <f>LEFT(IF($A111="","",VLOOKUP($A111,野球ネットデータ!$A$3:$AK$152,33,0)),SEARCH("中学",$R111)-1)</f>
        <v>#VALUE!</v>
      </c>
      <c r="T111" s="123" t="e">
        <f t="shared" si="6"/>
        <v>#VALUE!</v>
      </c>
      <c r="U111" s="133" t="e">
        <f t="shared" si="9"/>
        <v>#VALUE!</v>
      </c>
    </row>
    <row r="112" spans="1:21" s="71" customFormat="1">
      <c r="A112" s="99">
        <f t="shared" si="5"/>
        <v>104</v>
      </c>
      <c r="B112" s="120"/>
      <c r="C112" s="120">
        <f>IF($A112="","",VLOOKUP($A112,野球ネットデータ!$A$3:$AK$152,9,0))</f>
        <v>0</v>
      </c>
      <c r="D112" s="120">
        <f>IF($A112="","",VLOOKUP($A112,野球ネットデータ!$A$3:$AK$152,10,0))</f>
        <v>0</v>
      </c>
      <c r="E112" s="128">
        <f>IF($A112="","",VLOOKUP($A112,野球ネットデータ!$A$3:$AK$152,13,0))</f>
        <v>0</v>
      </c>
      <c r="F112" s="129">
        <f>IF($A112="","",VLOOKUP($A112,野球ネットデータ!$A$3:$AK$152,31,0))</f>
        <v>0</v>
      </c>
      <c r="G112" s="129">
        <f t="shared" si="7"/>
        <v>-1</v>
      </c>
      <c r="H112" s="120">
        <f>IF($A112="","",VLOOKUP($A112,野球ネットデータ!$A$3:$AK$152,25,0))</f>
        <v>0</v>
      </c>
      <c r="I112" s="120">
        <f>IF($A112="","",VLOOKUP($A112,野球ネットデータ!$A$3:$AK$152,26,0))</f>
        <v>0</v>
      </c>
      <c r="J112" s="120">
        <f>IF($A112="","",VLOOKUP($A112,野球ネットデータ!$A$3:$AK$152,23,0))</f>
        <v>0</v>
      </c>
      <c r="K112" s="120">
        <f>IF($A112="","",VLOOKUP($A112,野球ネットデータ!$A$3:$AK$152,24,0))</f>
        <v>0</v>
      </c>
      <c r="L112" s="124" t="str">
        <f t="shared" si="8"/>
        <v/>
      </c>
      <c r="M112" s="130"/>
      <c r="N112" s="2"/>
      <c r="Q112" s="2"/>
      <c r="R112" s="123">
        <f>IF($A112="","",VLOOKUP($A112,野球ネットデータ!$A$3:$AK$152,33,0))</f>
        <v>0</v>
      </c>
      <c r="S112" s="132" t="e">
        <f>LEFT(IF($A112="","",VLOOKUP($A112,野球ネットデータ!$A$3:$AK$152,33,0)),SEARCH("中学",$R112)-1)</f>
        <v>#VALUE!</v>
      </c>
      <c r="T112" s="123" t="e">
        <f t="shared" si="6"/>
        <v>#VALUE!</v>
      </c>
      <c r="U112" s="133" t="e">
        <f t="shared" si="9"/>
        <v>#VALUE!</v>
      </c>
    </row>
    <row r="113" spans="1:21" s="71" customFormat="1">
      <c r="A113" s="99">
        <f t="shared" si="5"/>
        <v>105</v>
      </c>
      <c r="B113" s="120"/>
      <c r="C113" s="120">
        <f>IF($A113="","",VLOOKUP($A113,野球ネットデータ!$A$3:$AK$152,9,0))</f>
        <v>0</v>
      </c>
      <c r="D113" s="120">
        <f>IF($A113="","",VLOOKUP($A113,野球ネットデータ!$A$3:$AK$152,10,0))</f>
        <v>0</v>
      </c>
      <c r="E113" s="128">
        <f>IF($A113="","",VLOOKUP($A113,野球ネットデータ!$A$3:$AK$152,13,0))</f>
        <v>0</v>
      </c>
      <c r="F113" s="129">
        <f>IF($A113="","",VLOOKUP($A113,野球ネットデータ!$A$3:$AK$152,31,0))</f>
        <v>0</v>
      </c>
      <c r="G113" s="129">
        <f t="shared" si="7"/>
        <v>-1</v>
      </c>
      <c r="H113" s="120">
        <f>IF($A113="","",VLOOKUP($A113,野球ネットデータ!$A$3:$AK$152,25,0))</f>
        <v>0</v>
      </c>
      <c r="I113" s="120">
        <f>IF($A113="","",VLOOKUP($A113,野球ネットデータ!$A$3:$AK$152,26,0))</f>
        <v>0</v>
      </c>
      <c r="J113" s="120">
        <f>IF($A113="","",VLOOKUP($A113,野球ネットデータ!$A$3:$AK$152,23,0))</f>
        <v>0</v>
      </c>
      <c r="K113" s="120">
        <f>IF($A113="","",VLOOKUP($A113,野球ネットデータ!$A$3:$AK$152,24,0))</f>
        <v>0</v>
      </c>
      <c r="L113" s="124" t="str">
        <f t="shared" si="8"/>
        <v/>
      </c>
      <c r="M113" s="130"/>
      <c r="N113" s="2"/>
      <c r="Q113" s="2"/>
      <c r="R113" s="123">
        <f>IF($A113="","",VLOOKUP($A113,野球ネットデータ!$A$3:$AK$152,33,0))</f>
        <v>0</v>
      </c>
      <c r="S113" s="132" t="e">
        <f>LEFT(IF($A113="","",VLOOKUP($A113,野球ネットデータ!$A$3:$AK$152,33,0)),SEARCH("中学",$R113)-1)</f>
        <v>#VALUE!</v>
      </c>
      <c r="T113" s="123" t="e">
        <f t="shared" si="6"/>
        <v>#VALUE!</v>
      </c>
      <c r="U113" s="133" t="e">
        <f t="shared" si="9"/>
        <v>#VALUE!</v>
      </c>
    </row>
    <row r="114" spans="1:21" s="71" customFormat="1">
      <c r="A114" s="99">
        <f t="shared" si="5"/>
        <v>106</v>
      </c>
      <c r="B114" s="120"/>
      <c r="C114" s="120">
        <f>IF($A114="","",VLOOKUP($A114,野球ネットデータ!$A$3:$AK$152,9,0))</f>
        <v>0</v>
      </c>
      <c r="D114" s="120">
        <f>IF($A114="","",VLOOKUP($A114,野球ネットデータ!$A$3:$AK$152,10,0))</f>
        <v>0</v>
      </c>
      <c r="E114" s="128">
        <f>IF($A114="","",VLOOKUP($A114,野球ネットデータ!$A$3:$AK$152,13,0))</f>
        <v>0</v>
      </c>
      <c r="F114" s="129">
        <f>IF($A114="","",VLOOKUP($A114,野球ネットデータ!$A$3:$AK$152,31,0))</f>
        <v>0</v>
      </c>
      <c r="G114" s="129">
        <f t="shared" si="7"/>
        <v>-1</v>
      </c>
      <c r="H114" s="120">
        <f>IF($A114="","",VLOOKUP($A114,野球ネットデータ!$A$3:$AK$152,25,0))</f>
        <v>0</v>
      </c>
      <c r="I114" s="120">
        <f>IF($A114="","",VLOOKUP($A114,野球ネットデータ!$A$3:$AK$152,26,0))</f>
        <v>0</v>
      </c>
      <c r="J114" s="120">
        <f>IF($A114="","",VLOOKUP($A114,野球ネットデータ!$A$3:$AK$152,23,0))</f>
        <v>0</v>
      </c>
      <c r="K114" s="120">
        <f>IF($A114="","",VLOOKUP($A114,野球ネットデータ!$A$3:$AK$152,24,0))</f>
        <v>0</v>
      </c>
      <c r="L114" s="124" t="str">
        <f t="shared" si="8"/>
        <v/>
      </c>
      <c r="M114" s="130"/>
      <c r="N114" s="2"/>
      <c r="Q114" s="2"/>
      <c r="R114" s="123">
        <f>IF($A114="","",VLOOKUP($A114,野球ネットデータ!$A$3:$AK$152,33,0))</f>
        <v>0</v>
      </c>
      <c r="S114" s="132" t="e">
        <f>LEFT(IF($A114="","",VLOOKUP($A114,野球ネットデータ!$A$3:$AK$152,33,0)),SEARCH("中学",$R114)-1)</f>
        <v>#VALUE!</v>
      </c>
      <c r="T114" s="123" t="e">
        <f t="shared" si="6"/>
        <v>#VALUE!</v>
      </c>
      <c r="U114" s="133" t="e">
        <f t="shared" si="9"/>
        <v>#VALUE!</v>
      </c>
    </row>
    <row r="115" spans="1:21" s="71" customFormat="1">
      <c r="A115" s="99">
        <f t="shared" si="5"/>
        <v>107</v>
      </c>
      <c r="B115" s="120"/>
      <c r="C115" s="120">
        <f>IF($A115="","",VLOOKUP($A115,野球ネットデータ!$A$3:$AK$152,9,0))</f>
        <v>0</v>
      </c>
      <c r="D115" s="120">
        <f>IF($A115="","",VLOOKUP($A115,野球ネットデータ!$A$3:$AK$152,10,0))</f>
        <v>0</v>
      </c>
      <c r="E115" s="128">
        <f>IF($A115="","",VLOOKUP($A115,野球ネットデータ!$A$3:$AK$152,13,0))</f>
        <v>0</v>
      </c>
      <c r="F115" s="129">
        <f>IF($A115="","",VLOOKUP($A115,野球ネットデータ!$A$3:$AK$152,31,0))</f>
        <v>0</v>
      </c>
      <c r="G115" s="129">
        <f t="shared" si="7"/>
        <v>-1</v>
      </c>
      <c r="H115" s="120">
        <f>IF($A115="","",VLOOKUP($A115,野球ネットデータ!$A$3:$AK$152,25,0))</f>
        <v>0</v>
      </c>
      <c r="I115" s="120">
        <f>IF($A115="","",VLOOKUP($A115,野球ネットデータ!$A$3:$AK$152,26,0))</f>
        <v>0</v>
      </c>
      <c r="J115" s="120">
        <f>IF($A115="","",VLOOKUP($A115,野球ネットデータ!$A$3:$AK$152,23,0))</f>
        <v>0</v>
      </c>
      <c r="K115" s="120">
        <f>IF($A115="","",VLOOKUP($A115,野球ネットデータ!$A$3:$AK$152,24,0))</f>
        <v>0</v>
      </c>
      <c r="L115" s="124" t="str">
        <f t="shared" si="8"/>
        <v/>
      </c>
      <c r="M115" s="130"/>
      <c r="N115" s="2"/>
      <c r="Q115" s="2"/>
      <c r="R115" s="123">
        <f>IF($A115="","",VLOOKUP($A115,野球ネットデータ!$A$3:$AK$152,33,0))</f>
        <v>0</v>
      </c>
      <c r="S115" s="132" t="e">
        <f>LEFT(IF($A115="","",VLOOKUP($A115,野球ネットデータ!$A$3:$AK$152,33,0)),SEARCH("中学",$R115)-1)</f>
        <v>#VALUE!</v>
      </c>
      <c r="T115" s="123" t="e">
        <f t="shared" si="6"/>
        <v>#VALUE!</v>
      </c>
      <c r="U115" s="133" t="e">
        <f t="shared" si="9"/>
        <v>#VALUE!</v>
      </c>
    </row>
    <row r="116" spans="1:21" s="71" customFormat="1">
      <c r="A116" s="99">
        <f t="shared" si="5"/>
        <v>108</v>
      </c>
      <c r="B116" s="120"/>
      <c r="C116" s="120">
        <f>IF($A116="","",VLOOKUP($A116,野球ネットデータ!$A$3:$AK$152,9,0))</f>
        <v>0</v>
      </c>
      <c r="D116" s="120">
        <f>IF($A116="","",VLOOKUP($A116,野球ネットデータ!$A$3:$AK$152,10,0))</f>
        <v>0</v>
      </c>
      <c r="E116" s="128">
        <f>IF($A116="","",VLOOKUP($A116,野球ネットデータ!$A$3:$AK$152,13,0))</f>
        <v>0</v>
      </c>
      <c r="F116" s="129">
        <f>IF($A116="","",VLOOKUP($A116,野球ネットデータ!$A$3:$AK$152,31,0))</f>
        <v>0</v>
      </c>
      <c r="G116" s="129">
        <f t="shared" si="7"/>
        <v>-1</v>
      </c>
      <c r="H116" s="120">
        <f>IF($A116="","",VLOOKUP($A116,野球ネットデータ!$A$3:$AK$152,25,0))</f>
        <v>0</v>
      </c>
      <c r="I116" s="120">
        <f>IF($A116="","",VLOOKUP($A116,野球ネットデータ!$A$3:$AK$152,26,0))</f>
        <v>0</v>
      </c>
      <c r="J116" s="120">
        <f>IF($A116="","",VLOOKUP($A116,野球ネットデータ!$A$3:$AK$152,23,0))</f>
        <v>0</v>
      </c>
      <c r="K116" s="120">
        <f>IF($A116="","",VLOOKUP($A116,野球ネットデータ!$A$3:$AK$152,24,0))</f>
        <v>0</v>
      </c>
      <c r="L116" s="124" t="str">
        <f t="shared" si="8"/>
        <v/>
      </c>
      <c r="M116" s="130"/>
      <c r="N116" s="2"/>
      <c r="Q116" s="2"/>
      <c r="R116" s="123">
        <f>IF($A116="","",VLOOKUP($A116,野球ネットデータ!$A$3:$AK$152,33,0))</f>
        <v>0</v>
      </c>
      <c r="S116" s="132" t="e">
        <f>LEFT(IF($A116="","",VLOOKUP($A116,野球ネットデータ!$A$3:$AK$152,33,0)),SEARCH("中学",$R116)-1)</f>
        <v>#VALUE!</v>
      </c>
      <c r="T116" s="123" t="e">
        <f t="shared" si="6"/>
        <v>#VALUE!</v>
      </c>
      <c r="U116" s="133" t="e">
        <f t="shared" si="9"/>
        <v>#VALUE!</v>
      </c>
    </row>
    <row r="117" spans="1:21" s="71" customFormat="1">
      <c r="A117" s="99">
        <f t="shared" si="5"/>
        <v>109</v>
      </c>
      <c r="B117" s="120"/>
      <c r="C117" s="120">
        <f>IF($A117="","",VLOOKUP($A117,野球ネットデータ!$A$3:$AK$152,9,0))</f>
        <v>0</v>
      </c>
      <c r="D117" s="120">
        <f>IF($A117="","",VLOOKUP($A117,野球ネットデータ!$A$3:$AK$152,10,0))</f>
        <v>0</v>
      </c>
      <c r="E117" s="128">
        <f>IF($A117="","",VLOOKUP($A117,野球ネットデータ!$A$3:$AK$152,13,0))</f>
        <v>0</v>
      </c>
      <c r="F117" s="129">
        <f>IF($A117="","",VLOOKUP($A117,野球ネットデータ!$A$3:$AK$152,31,0))</f>
        <v>0</v>
      </c>
      <c r="G117" s="129">
        <f t="shared" si="7"/>
        <v>-1</v>
      </c>
      <c r="H117" s="120">
        <f>IF($A117="","",VLOOKUP($A117,野球ネットデータ!$A$3:$AK$152,25,0))</f>
        <v>0</v>
      </c>
      <c r="I117" s="120">
        <f>IF($A117="","",VLOOKUP($A117,野球ネットデータ!$A$3:$AK$152,26,0))</f>
        <v>0</v>
      </c>
      <c r="J117" s="120">
        <f>IF($A117="","",VLOOKUP($A117,野球ネットデータ!$A$3:$AK$152,23,0))</f>
        <v>0</v>
      </c>
      <c r="K117" s="120">
        <f>IF($A117="","",VLOOKUP($A117,野球ネットデータ!$A$3:$AK$152,24,0))</f>
        <v>0</v>
      </c>
      <c r="L117" s="124" t="str">
        <f t="shared" si="8"/>
        <v/>
      </c>
      <c r="M117" s="130"/>
      <c r="N117" s="2"/>
      <c r="Q117" s="2"/>
      <c r="R117" s="123">
        <f>IF($A117="","",VLOOKUP($A117,野球ネットデータ!$A$3:$AK$152,33,0))</f>
        <v>0</v>
      </c>
      <c r="S117" s="132" t="e">
        <f>LEFT(IF($A117="","",VLOOKUP($A117,野球ネットデータ!$A$3:$AK$152,33,0)),SEARCH("中学",$R117)-1)</f>
        <v>#VALUE!</v>
      </c>
      <c r="T117" s="123" t="e">
        <f t="shared" si="6"/>
        <v>#VALUE!</v>
      </c>
      <c r="U117" s="133" t="e">
        <f t="shared" si="9"/>
        <v>#VALUE!</v>
      </c>
    </row>
    <row r="118" spans="1:21">
      <c r="A118" s="99">
        <f t="shared" si="5"/>
        <v>110</v>
      </c>
      <c r="B118" s="120"/>
      <c r="C118" s="120">
        <f>IF($A118="","",VLOOKUP($A118,野球ネットデータ!$A$3:$AK$152,9,0))</f>
        <v>0</v>
      </c>
      <c r="D118" s="120">
        <f>IF($A118="","",VLOOKUP($A118,野球ネットデータ!$A$3:$AK$152,10,0))</f>
        <v>0</v>
      </c>
      <c r="E118" s="128">
        <f>IF($A118="","",VLOOKUP($A118,野球ネットデータ!$A$3:$AK$152,13,0))</f>
        <v>0</v>
      </c>
      <c r="F118" s="129">
        <f>IF($A118="","",VLOOKUP($A118,野球ネットデータ!$A$3:$AK$152,31,0))</f>
        <v>0</v>
      </c>
      <c r="G118" s="129">
        <f t="shared" si="7"/>
        <v>-1</v>
      </c>
      <c r="H118" s="120">
        <f>IF($A118="","",VLOOKUP($A118,野球ネットデータ!$A$3:$AK$152,25,0))</f>
        <v>0</v>
      </c>
      <c r="I118" s="120">
        <f>IF($A118="","",VLOOKUP($A118,野球ネットデータ!$A$3:$AK$152,26,0))</f>
        <v>0</v>
      </c>
      <c r="J118" s="120">
        <f>IF($A118="","",VLOOKUP($A118,野球ネットデータ!$A$3:$AK$152,23,0))</f>
        <v>0</v>
      </c>
      <c r="K118" s="120">
        <f>IF($A118="","",VLOOKUP($A118,野球ネットデータ!$A$3:$AK$152,24,0))</f>
        <v>0</v>
      </c>
      <c r="L118" s="124" t="str">
        <f t="shared" si="8"/>
        <v/>
      </c>
      <c r="M118" s="130"/>
      <c r="R118" s="123">
        <f>IF($A118="","",VLOOKUP($A118,野球ネットデータ!$A$3:$AK$152,33,0))</f>
        <v>0</v>
      </c>
      <c r="S118" s="132" t="e">
        <f>LEFT(IF($A118="","",VLOOKUP($A118,野球ネットデータ!$A$3:$AK$152,33,0)),SEARCH("中学",$R118)-1)</f>
        <v>#VALUE!</v>
      </c>
      <c r="T118" s="123" t="e">
        <f t="shared" si="6"/>
        <v>#VALUE!</v>
      </c>
      <c r="U118" s="133" t="e">
        <f t="shared" si="9"/>
        <v>#VALUE!</v>
      </c>
    </row>
    <row r="119" spans="1:21">
      <c r="A119" s="99">
        <f t="shared" si="5"/>
        <v>111</v>
      </c>
      <c r="B119" s="120"/>
      <c r="C119" s="120">
        <f>IF($A119="","",VLOOKUP($A119,野球ネットデータ!$A$3:$AK$152,9,0))</f>
        <v>0</v>
      </c>
      <c r="D119" s="120">
        <f>IF($A119="","",VLOOKUP($A119,野球ネットデータ!$A$3:$AK$152,10,0))</f>
        <v>0</v>
      </c>
      <c r="E119" s="128">
        <f>IF($A119="","",VLOOKUP($A119,野球ネットデータ!$A$3:$AK$152,13,0))</f>
        <v>0</v>
      </c>
      <c r="F119" s="129">
        <f>IF($A119="","",VLOOKUP($A119,野球ネットデータ!$A$3:$AK$152,31,0))</f>
        <v>0</v>
      </c>
      <c r="G119" s="129">
        <f t="shared" si="7"/>
        <v>-1</v>
      </c>
      <c r="H119" s="120">
        <f>IF($A119="","",VLOOKUP($A119,野球ネットデータ!$A$3:$AK$152,25,0))</f>
        <v>0</v>
      </c>
      <c r="I119" s="120">
        <f>IF($A119="","",VLOOKUP($A119,野球ネットデータ!$A$3:$AK$152,26,0))</f>
        <v>0</v>
      </c>
      <c r="J119" s="120">
        <f>IF($A119="","",VLOOKUP($A119,野球ネットデータ!$A$3:$AK$152,23,0))</f>
        <v>0</v>
      </c>
      <c r="K119" s="120">
        <f>IF($A119="","",VLOOKUP($A119,野球ネットデータ!$A$3:$AK$152,24,0))</f>
        <v>0</v>
      </c>
      <c r="L119" s="124" t="str">
        <f t="shared" si="8"/>
        <v/>
      </c>
      <c r="M119" s="130"/>
      <c r="R119" s="123">
        <f>IF($A119="","",VLOOKUP($A119,野球ネットデータ!$A$3:$AK$152,33,0))</f>
        <v>0</v>
      </c>
      <c r="S119" s="132" t="e">
        <f>LEFT(IF($A119="","",VLOOKUP($A119,野球ネットデータ!$A$3:$AK$152,33,0)),SEARCH("中学",$R119)-1)</f>
        <v>#VALUE!</v>
      </c>
      <c r="T119" s="123" t="e">
        <f t="shared" si="6"/>
        <v>#VALUE!</v>
      </c>
      <c r="U119" s="133" t="e">
        <f t="shared" si="9"/>
        <v>#VALUE!</v>
      </c>
    </row>
    <row r="120" spans="1:21">
      <c r="A120" s="99">
        <f t="shared" si="5"/>
        <v>112</v>
      </c>
      <c r="B120" s="120"/>
      <c r="C120" s="120">
        <f>IF($A120="","",VLOOKUP($A120,野球ネットデータ!$A$3:$AK$152,9,0))</f>
        <v>0</v>
      </c>
      <c r="D120" s="120">
        <f>IF($A120="","",VLOOKUP($A120,野球ネットデータ!$A$3:$AK$152,10,0))</f>
        <v>0</v>
      </c>
      <c r="E120" s="128">
        <f>IF($A120="","",VLOOKUP($A120,野球ネットデータ!$A$3:$AK$152,13,0))</f>
        <v>0</v>
      </c>
      <c r="F120" s="129">
        <f>IF($A120="","",VLOOKUP($A120,野球ネットデータ!$A$3:$AK$152,31,0))</f>
        <v>0</v>
      </c>
      <c r="G120" s="129">
        <f t="shared" si="7"/>
        <v>-1</v>
      </c>
      <c r="H120" s="120">
        <f>IF($A120="","",VLOOKUP($A120,野球ネットデータ!$A$3:$AK$152,25,0))</f>
        <v>0</v>
      </c>
      <c r="I120" s="120">
        <f>IF($A120="","",VLOOKUP($A120,野球ネットデータ!$A$3:$AK$152,26,0))</f>
        <v>0</v>
      </c>
      <c r="J120" s="120">
        <f>IF($A120="","",VLOOKUP($A120,野球ネットデータ!$A$3:$AK$152,23,0))</f>
        <v>0</v>
      </c>
      <c r="K120" s="120">
        <f>IF($A120="","",VLOOKUP($A120,野球ネットデータ!$A$3:$AK$152,24,0))</f>
        <v>0</v>
      </c>
      <c r="L120" s="124" t="str">
        <f t="shared" si="8"/>
        <v/>
      </c>
      <c r="M120" s="130"/>
      <c r="R120" s="123">
        <f>IF($A120="","",VLOOKUP($A120,野球ネットデータ!$A$3:$AK$152,33,0))</f>
        <v>0</v>
      </c>
      <c r="S120" s="132" t="e">
        <f>LEFT(IF($A120="","",VLOOKUP($A120,野球ネットデータ!$A$3:$AK$152,33,0)),SEARCH("中学",$R120)-1)</f>
        <v>#VALUE!</v>
      </c>
      <c r="T120" s="123" t="e">
        <f t="shared" si="6"/>
        <v>#VALUE!</v>
      </c>
      <c r="U120" s="133" t="e">
        <f t="shared" si="9"/>
        <v>#VALUE!</v>
      </c>
    </row>
    <row r="121" spans="1:21">
      <c r="A121" s="99">
        <f t="shared" si="5"/>
        <v>113</v>
      </c>
      <c r="B121" s="120"/>
      <c r="C121" s="120">
        <f>IF($A121="","",VLOOKUP($A121,野球ネットデータ!$A$3:$AK$152,9,0))</f>
        <v>0</v>
      </c>
      <c r="D121" s="120">
        <f>IF($A121="","",VLOOKUP($A121,野球ネットデータ!$A$3:$AK$152,10,0))</f>
        <v>0</v>
      </c>
      <c r="E121" s="128">
        <f>IF($A121="","",VLOOKUP($A121,野球ネットデータ!$A$3:$AK$152,13,0))</f>
        <v>0</v>
      </c>
      <c r="F121" s="129">
        <f>IF($A121="","",VLOOKUP($A121,野球ネットデータ!$A$3:$AK$152,31,0))</f>
        <v>0</v>
      </c>
      <c r="G121" s="129">
        <f t="shared" si="7"/>
        <v>-1</v>
      </c>
      <c r="H121" s="120">
        <f>IF($A121="","",VLOOKUP($A121,野球ネットデータ!$A$3:$AK$152,25,0))</f>
        <v>0</v>
      </c>
      <c r="I121" s="120">
        <f>IF($A121="","",VLOOKUP($A121,野球ネットデータ!$A$3:$AK$152,26,0))</f>
        <v>0</v>
      </c>
      <c r="J121" s="120">
        <f>IF($A121="","",VLOOKUP($A121,野球ネットデータ!$A$3:$AK$152,23,0))</f>
        <v>0</v>
      </c>
      <c r="K121" s="120">
        <f>IF($A121="","",VLOOKUP($A121,野球ネットデータ!$A$3:$AK$152,24,0))</f>
        <v>0</v>
      </c>
      <c r="L121" s="124" t="str">
        <f t="shared" si="8"/>
        <v/>
      </c>
      <c r="M121" s="130"/>
      <c r="R121" s="123">
        <f>IF($A121="","",VLOOKUP($A121,野球ネットデータ!$A$3:$AK$152,33,0))</f>
        <v>0</v>
      </c>
      <c r="S121" s="132" t="e">
        <f>LEFT(IF($A121="","",VLOOKUP($A121,野球ネットデータ!$A$3:$AK$152,33,0)),SEARCH("中学",$R121)-1)</f>
        <v>#VALUE!</v>
      </c>
      <c r="T121" s="123" t="e">
        <f t="shared" si="6"/>
        <v>#VALUE!</v>
      </c>
      <c r="U121" s="133" t="e">
        <f t="shared" si="9"/>
        <v>#VALUE!</v>
      </c>
    </row>
    <row r="122" spans="1:21">
      <c r="A122" s="99">
        <f t="shared" si="5"/>
        <v>114</v>
      </c>
      <c r="B122" s="120"/>
      <c r="C122" s="120">
        <f>IF($A122="","",VLOOKUP($A122,野球ネットデータ!$A$3:$AK$152,9,0))</f>
        <v>0</v>
      </c>
      <c r="D122" s="120">
        <f>IF($A122="","",VLOOKUP($A122,野球ネットデータ!$A$3:$AK$152,10,0))</f>
        <v>0</v>
      </c>
      <c r="E122" s="128">
        <f>IF($A122="","",VLOOKUP($A122,野球ネットデータ!$A$3:$AK$152,13,0))</f>
        <v>0</v>
      </c>
      <c r="F122" s="129">
        <f>IF($A122="","",VLOOKUP($A122,野球ネットデータ!$A$3:$AK$152,31,0))</f>
        <v>0</v>
      </c>
      <c r="G122" s="129">
        <f t="shared" si="7"/>
        <v>-1</v>
      </c>
      <c r="H122" s="120">
        <f>IF($A122="","",VLOOKUP($A122,野球ネットデータ!$A$3:$AK$152,25,0))</f>
        <v>0</v>
      </c>
      <c r="I122" s="120">
        <f>IF($A122="","",VLOOKUP($A122,野球ネットデータ!$A$3:$AK$152,26,0))</f>
        <v>0</v>
      </c>
      <c r="J122" s="120">
        <f>IF($A122="","",VLOOKUP($A122,野球ネットデータ!$A$3:$AK$152,23,0))</f>
        <v>0</v>
      </c>
      <c r="K122" s="120">
        <f>IF($A122="","",VLOOKUP($A122,野球ネットデータ!$A$3:$AK$152,24,0))</f>
        <v>0</v>
      </c>
      <c r="L122" s="124" t="str">
        <f t="shared" si="8"/>
        <v/>
      </c>
      <c r="M122" s="130"/>
      <c r="R122" s="123">
        <f>IF($A122="","",VLOOKUP($A122,野球ネットデータ!$A$3:$AK$152,33,0))</f>
        <v>0</v>
      </c>
      <c r="S122" s="132" t="e">
        <f>LEFT(IF($A122="","",VLOOKUP($A122,野球ネットデータ!$A$3:$AK$152,33,0)),SEARCH("中学",$R122)-1)</f>
        <v>#VALUE!</v>
      </c>
      <c r="T122" s="123" t="e">
        <f t="shared" si="6"/>
        <v>#VALUE!</v>
      </c>
      <c r="U122" s="133" t="e">
        <f t="shared" si="9"/>
        <v>#VALUE!</v>
      </c>
    </row>
    <row r="123" spans="1:21">
      <c r="A123" s="99">
        <f t="shared" si="5"/>
        <v>115</v>
      </c>
      <c r="B123" s="120"/>
      <c r="C123" s="120">
        <f>IF($A123="","",VLOOKUP($A123,野球ネットデータ!$A$3:$AK$152,9,0))</f>
        <v>0</v>
      </c>
      <c r="D123" s="120">
        <f>IF($A123="","",VLOOKUP($A123,野球ネットデータ!$A$3:$AK$152,10,0))</f>
        <v>0</v>
      </c>
      <c r="E123" s="128">
        <f>IF($A123="","",VLOOKUP($A123,野球ネットデータ!$A$3:$AK$152,13,0))</f>
        <v>0</v>
      </c>
      <c r="F123" s="129">
        <f>IF($A123="","",VLOOKUP($A123,野球ネットデータ!$A$3:$AK$152,31,0))</f>
        <v>0</v>
      </c>
      <c r="G123" s="129">
        <f t="shared" si="7"/>
        <v>-1</v>
      </c>
      <c r="H123" s="120">
        <f>IF($A123="","",VLOOKUP($A123,野球ネットデータ!$A$3:$AK$152,25,0))</f>
        <v>0</v>
      </c>
      <c r="I123" s="120">
        <f>IF($A123="","",VLOOKUP($A123,野球ネットデータ!$A$3:$AK$152,26,0))</f>
        <v>0</v>
      </c>
      <c r="J123" s="120">
        <f>IF($A123="","",VLOOKUP($A123,野球ネットデータ!$A$3:$AK$152,23,0))</f>
        <v>0</v>
      </c>
      <c r="K123" s="120">
        <f>IF($A123="","",VLOOKUP($A123,野球ネットデータ!$A$3:$AK$152,24,0))</f>
        <v>0</v>
      </c>
      <c r="L123" s="124" t="str">
        <f t="shared" si="8"/>
        <v/>
      </c>
      <c r="M123" s="130"/>
      <c r="R123" s="123">
        <f>IF($A123="","",VLOOKUP($A123,野球ネットデータ!$A$3:$AK$152,33,0))</f>
        <v>0</v>
      </c>
      <c r="S123" s="132" t="e">
        <f>LEFT(IF($A123="","",VLOOKUP($A123,野球ネットデータ!$A$3:$AK$152,33,0)),SEARCH("中学",$R123)-1)</f>
        <v>#VALUE!</v>
      </c>
      <c r="T123" s="123" t="e">
        <f t="shared" si="6"/>
        <v>#VALUE!</v>
      </c>
      <c r="U123" s="133" t="e">
        <f t="shared" si="9"/>
        <v>#VALUE!</v>
      </c>
    </row>
    <row r="124" spans="1:21">
      <c r="A124" s="99">
        <f t="shared" si="5"/>
        <v>116</v>
      </c>
      <c r="B124" s="120"/>
      <c r="C124" s="120">
        <f>IF($A124="","",VLOOKUP($A124,野球ネットデータ!$A$3:$AK$152,9,0))</f>
        <v>0</v>
      </c>
      <c r="D124" s="120">
        <f>IF($A124="","",VLOOKUP($A124,野球ネットデータ!$A$3:$AK$152,10,0))</f>
        <v>0</v>
      </c>
      <c r="E124" s="128">
        <f>IF($A124="","",VLOOKUP($A124,野球ネットデータ!$A$3:$AK$152,13,0))</f>
        <v>0</v>
      </c>
      <c r="F124" s="129">
        <f>IF($A124="","",VLOOKUP($A124,野球ネットデータ!$A$3:$AK$152,31,0))</f>
        <v>0</v>
      </c>
      <c r="G124" s="129">
        <f t="shared" si="7"/>
        <v>-1</v>
      </c>
      <c r="H124" s="120">
        <f>IF($A124="","",VLOOKUP($A124,野球ネットデータ!$A$3:$AK$152,25,0))</f>
        <v>0</v>
      </c>
      <c r="I124" s="120">
        <f>IF($A124="","",VLOOKUP($A124,野球ネットデータ!$A$3:$AK$152,26,0))</f>
        <v>0</v>
      </c>
      <c r="J124" s="120">
        <f>IF($A124="","",VLOOKUP($A124,野球ネットデータ!$A$3:$AK$152,23,0))</f>
        <v>0</v>
      </c>
      <c r="K124" s="120">
        <f>IF($A124="","",VLOOKUP($A124,野球ネットデータ!$A$3:$AK$152,24,0))</f>
        <v>0</v>
      </c>
      <c r="L124" s="124" t="str">
        <f t="shared" si="8"/>
        <v/>
      </c>
      <c r="M124" s="130"/>
      <c r="R124" s="123">
        <f>IF($A124="","",VLOOKUP($A124,野球ネットデータ!$A$3:$AK$152,33,0))</f>
        <v>0</v>
      </c>
      <c r="S124" s="132" t="e">
        <f>LEFT(IF($A124="","",VLOOKUP($A124,野球ネットデータ!$A$3:$AK$152,33,0)),SEARCH("中学",$R124)-1)</f>
        <v>#VALUE!</v>
      </c>
      <c r="T124" s="123" t="e">
        <f t="shared" si="6"/>
        <v>#VALUE!</v>
      </c>
      <c r="U124" s="133" t="e">
        <f t="shared" si="9"/>
        <v>#VALUE!</v>
      </c>
    </row>
    <row r="125" spans="1:21">
      <c r="A125" s="99">
        <f t="shared" ref="A125:A158" si="10">ROW(A125)-8</f>
        <v>117</v>
      </c>
      <c r="B125" s="120"/>
      <c r="C125" s="120">
        <f>IF($A125="","",VLOOKUP($A125,野球ネットデータ!$A$3:$AK$152,9,0))</f>
        <v>0</v>
      </c>
      <c r="D125" s="120">
        <f>IF($A125="","",VLOOKUP($A125,野球ネットデータ!$A$3:$AK$152,10,0))</f>
        <v>0</v>
      </c>
      <c r="E125" s="128">
        <f>IF($A125="","",VLOOKUP($A125,野球ネットデータ!$A$3:$AK$152,13,0))</f>
        <v>0</v>
      </c>
      <c r="F125" s="129">
        <f>IF($A125="","",VLOOKUP($A125,野球ネットデータ!$A$3:$AK$152,31,0))</f>
        <v>0</v>
      </c>
      <c r="G125" s="129">
        <f t="shared" si="7"/>
        <v>-1</v>
      </c>
      <c r="H125" s="120">
        <f>IF($A125="","",VLOOKUP($A125,野球ネットデータ!$A$3:$AK$152,25,0))</f>
        <v>0</v>
      </c>
      <c r="I125" s="120">
        <f>IF($A125="","",VLOOKUP($A125,野球ネットデータ!$A$3:$AK$152,26,0))</f>
        <v>0</v>
      </c>
      <c r="J125" s="120">
        <f>IF($A125="","",VLOOKUP($A125,野球ネットデータ!$A$3:$AK$152,23,0))</f>
        <v>0</v>
      </c>
      <c r="K125" s="120">
        <f>IF($A125="","",VLOOKUP($A125,野球ネットデータ!$A$3:$AK$152,24,0))</f>
        <v>0</v>
      </c>
      <c r="L125" s="124" t="str">
        <f t="shared" si="8"/>
        <v/>
      </c>
      <c r="M125" s="130"/>
      <c r="R125" s="123">
        <f>IF($A125="","",VLOOKUP($A125,野球ネットデータ!$A$3:$AK$152,33,0))</f>
        <v>0</v>
      </c>
      <c r="S125" s="132" t="e">
        <f>LEFT(IF($A125="","",VLOOKUP($A125,野球ネットデータ!$A$3:$AK$152,33,0)),SEARCH("中学",$R125)-1)</f>
        <v>#VALUE!</v>
      </c>
      <c r="T125" s="123" t="e">
        <f t="shared" si="6"/>
        <v>#VALUE!</v>
      </c>
      <c r="U125" s="133" t="e">
        <f t="shared" si="9"/>
        <v>#VALUE!</v>
      </c>
    </row>
    <row r="126" spans="1:21">
      <c r="A126" s="99">
        <f t="shared" si="10"/>
        <v>118</v>
      </c>
      <c r="B126" s="120"/>
      <c r="C126" s="120">
        <f>IF($A126="","",VLOOKUP($A126,野球ネットデータ!$A$3:$AK$152,9,0))</f>
        <v>0</v>
      </c>
      <c r="D126" s="120">
        <f>IF($A126="","",VLOOKUP($A126,野球ネットデータ!$A$3:$AK$152,10,0))</f>
        <v>0</v>
      </c>
      <c r="E126" s="128">
        <f>IF($A126="","",VLOOKUP($A126,野球ネットデータ!$A$3:$AK$152,13,0))</f>
        <v>0</v>
      </c>
      <c r="F126" s="129">
        <f>IF($A126="","",VLOOKUP($A126,野球ネットデータ!$A$3:$AK$152,31,0))</f>
        <v>0</v>
      </c>
      <c r="G126" s="129">
        <f t="shared" si="7"/>
        <v>-1</v>
      </c>
      <c r="H126" s="120">
        <f>IF($A126="","",VLOOKUP($A126,野球ネットデータ!$A$3:$AK$152,25,0))</f>
        <v>0</v>
      </c>
      <c r="I126" s="120">
        <f>IF($A126="","",VLOOKUP($A126,野球ネットデータ!$A$3:$AK$152,26,0))</f>
        <v>0</v>
      </c>
      <c r="J126" s="120">
        <f>IF($A126="","",VLOOKUP($A126,野球ネットデータ!$A$3:$AK$152,23,0))</f>
        <v>0</v>
      </c>
      <c r="K126" s="120">
        <f>IF($A126="","",VLOOKUP($A126,野球ネットデータ!$A$3:$AK$152,24,0))</f>
        <v>0</v>
      </c>
      <c r="L126" s="124" t="str">
        <f t="shared" si="8"/>
        <v/>
      </c>
      <c r="M126" s="130"/>
      <c r="R126" s="123">
        <f>IF($A126="","",VLOOKUP($A126,野球ネットデータ!$A$3:$AK$152,33,0))</f>
        <v>0</v>
      </c>
      <c r="S126" s="132" t="e">
        <f>LEFT(IF($A126="","",VLOOKUP($A126,野球ネットデータ!$A$3:$AK$152,33,0)),SEARCH("中学",$R126)-1)</f>
        <v>#VALUE!</v>
      </c>
      <c r="T126" s="123" t="e">
        <f t="shared" si="6"/>
        <v>#VALUE!</v>
      </c>
      <c r="U126" s="133" t="e">
        <f t="shared" si="9"/>
        <v>#VALUE!</v>
      </c>
    </row>
    <row r="127" spans="1:21">
      <c r="A127" s="99">
        <f t="shared" si="10"/>
        <v>119</v>
      </c>
      <c r="B127" s="120"/>
      <c r="C127" s="120">
        <f>IF($A127="","",VLOOKUP($A127,野球ネットデータ!$A$3:$AK$152,9,0))</f>
        <v>0</v>
      </c>
      <c r="D127" s="120">
        <f>IF($A127="","",VLOOKUP($A127,野球ネットデータ!$A$3:$AK$152,10,0))</f>
        <v>0</v>
      </c>
      <c r="E127" s="128">
        <f>IF($A127="","",VLOOKUP($A127,野球ネットデータ!$A$3:$AK$152,13,0))</f>
        <v>0</v>
      </c>
      <c r="F127" s="129">
        <f>IF($A127="","",VLOOKUP($A127,野球ネットデータ!$A$3:$AK$152,31,0))</f>
        <v>0</v>
      </c>
      <c r="G127" s="129">
        <f t="shared" si="7"/>
        <v>-1</v>
      </c>
      <c r="H127" s="120">
        <f>IF($A127="","",VLOOKUP($A127,野球ネットデータ!$A$3:$AK$152,25,0))</f>
        <v>0</v>
      </c>
      <c r="I127" s="120">
        <f>IF($A127="","",VLOOKUP($A127,野球ネットデータ!$A$3:$AK$152,26,0))</f>
        <v>0</v>
      </c>
      <c r="J127" s="120">
        <f>IF($A127="","",VLOOKUP($A127,野球ネットデータ!$A$3:$AK$152,23,0))</f>
        <v>0</v>
      </c>
      <c r="K127" s="120">
        <f>IF($A127="","",VLOOKUP($A127,野球ネットデータ!$A$3:$AK$152,24,0))</f>
        <v>0</v>
      </c>
      <c r="L127" s="124" t="str">
        <f t="shared" si="8"/>
        <v/>
      </c>
      <c r="M127" s="130"/>
      <c r="R127" s="123">
        <f>IF($A127="","",VLOOKUP($A127,野球ネットデータ!$A$3:$AK$152,33,0))</f>
        <v>0</v>
      </c>
      <c r="S127" s="132" t="e">
        <f>LEFT(IF($A127="","",VLOOKUP($A127,野球ネットデータ!$A$3:$AK$152,33,0)),SEARCH("中学",$R127)-1)</f>
        <v>#VALUE!</v>
      </c>
      <c r="T127" s="123" t="e">
        <f t="shared" si="6"/>
        <v>#VALUE!</v>
      </c>
      <c r="U127" s="133" t="e">
        <f t="shared" si="9"/>
        <v>#VALUE!</v>
      </c>
    </row>
    <row r="128" spans="1:21">
      <c r="A128" s="99">
        <f t="shared" si="10"/>
        <v>120</v>
      </c>
      <c r="B128" s="120"/>
      <c r="C128" s="120">
        <f>IF($A128="","",VLOOKUP($A128,野球ネットデータ!$A$3:$AK$152,9,0))</f>
        <v>0</v>
      </c>
      <c r="D128" s="120">
        <f>IF($A128="","",VLOOKUP($A128,野球ネットデータ!$A$3:$AK$152,10,0))</f>
        <v>0</v>
      </c>
      <c r="E128" s="128">
        <f>IF($A128="","",VLOOKUP($A128,野球ネットデータ!$A$3:$AK$152,13,0))</f>
        <v>0</v>
      </c>
      <c r="F128" s="129">
        <f>IF($A128="","",VLOOKUP($A128,野球ネットデータ!$A$3:$AK$152,31,0))</f>
        <v>0</v>
      </c>
      <c r="G128" s="129">
        <f t="shared" si="7"/>
        <v>-1</v>
      </c>
      <c r="H128" s="120">
        <f>IF($A128="","",VLOOKUP($A128,野球ネットデータ!$A$3:$AK$152,25,0))</f>
        <v>0</v>
      </c>
      <c r="I128" s="120">
        <f>IF($A128="","",VLOOKUP($A128,野球ネットデータ!$A$3:$AK$152,26,0))</f>
        <v>0</v>
      </c>
      <c r="J128" s="120">
        <f>IF($A128="","",VLOOKUP($A128,野球ネットデータ!$A$3:$AK$152,23,0))</f>
        <v>0</v>
      </c>
      <c r="K128" s="120">
        <f>IF($A128="","",VLOOKUP($A128,野球ネットデータ!$A$3:$AK$152,24,0))</f>
        <v>0</v>
      </c>
      <c r="L128" s="124" t="str">
        <f t="shared" si="8"/>
        <v/>
      </c>
      <c r="M128" s="130"/>
      <c r="R128" s="123">
        <f>IF($A128="","",VLOOKUP($A128,野球ネットデータ!$A$3:$AK$152,33,0))</f>
        <v>0</v>
      </c>
      <c r="S128" s="132" t="e">
        <f>LEFT(IF($A128="","",VLOOKUP($A128,野球ネットデータ!$A$3:$AK$152,33,0)),SEARCH("中学",$R128)-1)</f>
        <v>#VALUE!</v>
      </c>
      <c r="T128" s="123" t="e">
        <f t="shared" si="6"/>
        <v>#VALUE!</v>
      </c>
      <c r="U128" s="133" t="e">
        <f t="shared" si="9"/>
        <v>#VALUE!</v>
      </c>
    </row>
    <row r="129" spans="1:21">
      <c r="A129" s="99">
        <f t="shared" si="10"/>
        <v>121</v>
      </c>
      <c r="B129" s="120"/>
      <c r="C129" s="120">
        <f>IF($A129="","",VLOOKUP($A129,野球ネットデータ!$A$3:$AK$152,9,0))</f>
        <v>0</v>
      </c>
      <c r="D129" s="120">
        <f>IF($A129="","",VLOOKUP($A129,野球ネットデータ!$A$3:$AK$152,10,0))</f>
        <v>0</v>
      </c>
      <c r="E129" s="128">
        <f>IF($A129="","",VLOOKUP($A129,野球ネットデータ!$A$3:$AK$152,13,0))</f>
        <v>0</v>
      </c>
      <c r="F129" s="129">
        <f>IF($A129="","",VLOOKUP($A129,野球ネットデータ!$A$3:$AK$152,31,0))</f>
        <v>0</v>
      </c>
      <c r="G129" s="129">
        <f t="shared" si="7"/>
        <v>-1</v>
      </c>
      <c r="H129" s="120">
        <f>IF($A129="","",VLOOKUP($A129,野球ネットデータ!$A$3:$AK$152,25,0))</f>
        <v>0</v>
      </c>
      <c r="I129" s="120">
        <f>IF($A129="","",VLOOKUP($A129,野球ネットデータ!$A$3:$AK$152,26,0))</f>
        <v>0</v>
      </c>
      <c r="J129" s="120">
        <f>IF($A129="","",VLOOKUP($A129,野球ネットデータ!$A$3:$AK$152,23,0))</f>
        <v>0</v>
      </c>
      <c r="K129" s="120">
        <f>IF($A129="","",VLOOKUP($A129,野球ネットデータ!$A$3:$AK$152,24,0))</f>
        <v>0</v>
      </c>
      <c r="L129" s="124" t="str">
        <f t="shared" si="8"/>
        <v/>
      </c>
      <c r="M129" s="130"/>
      <c r="R129" s="123">
        <f>IF($A129="","",VLOOKUP($A129,野球ネットデータ!$A$3:$AK$152,33,0))</f>
        <v>0</v>
      </c>
      <c r="S129" s="132" t="e">
        <f>LEFT(IF($A129="","",VLOOKUP($A129,野球ネットデータ!$A$3:$AK$152,33,0)),SEARCH("中学",$R129)-1)</f>
        <v>#VALUE!</v>
      </c>
      <c r="T129" s="123" t="e">
        <f t="shared" si="6"/>
        <v>#VALUE!</v>
      </c>
      <c r="U129" s="133" t="e">
        <f t="shared" si="9"/>
        <v>#VALUE!</v>
      </c>
    </row>
    <row r="130" spans="1:21">
      <c r="A130" s="99">
        <f t="shared" si="10"/>
        <v>122</v>
      </c>
      <c r="B130" s="120"/>
      <c r="C130" s="120">
        <f>IF($A130="","",VLOOKUP($A130,野球ネットデータ!$A$3:$AK$152,9,0))</f>
        <v>0</v>
      </c>
      <c r="D130" s="120">
        <f>IF($A130="","",VLOOKUP($A130,野球ネットデータ!$A$3:$AK$152,10,0))</f>
        <v>0</v>
      </c>
      <c r="E130" s="128">
        <f>IF($A130="","",VLOOKUP($A130,野球ネットデータ!$A$3:$AK$152,13,0))</f>
        <v>0</v>
      </c>
      <c r="F130" s="129">
        <f>IF($A130="","",VLOOKUP($A130,野球ネットデータ!$A$3:$AK$152,31,0))</f>
        <v>0</v>
      </c>
      <c r="G130" s="129">
        <f t="shared" si="7"/>
        <v>-1</v>
      </c>
      <c r="H130" s="120">
        <f>IF($A130="","",VLOOKUP($A130,野球ネットデータ!$A$3:$AK$152,25,0))</f>
        <v>0</v>
      </c>
      <c r="I130" s="120">
        <f>IF($A130="","",VLOOKUP($A130,野球ネットデータ!$A$3:$AK$152,26,0))</f>
        <v>0</v>
      </c>
      <c r="J130" s="120">
        <f>IF($A130="","",VLOOKUP($A130,野球ネットデータ!$A$3:$AK$152,23,0))</f>
        <v>0</v>
      </c>
      <c r="K130" s="120">
        <f>IF($A130="","",VLOOKUP($A130,野球ネットデータ!$A$3:$AK$152,24,0))</f>
        <v>0</v>
      </c>
      <c r="L130" s="124" t="str">
        <f t="shared" si="8"/>
        <v/>
      </c>
      <c r="M130" s="130"/>
      <c r="R130" s="123">
        <f>IF($A130="","",VLOOKUP($A130,野球ネットデータ!$A$3:$AK$152,33,0))</f>
        <v>0</v>
      </c>
      <c r="S130" s="132" t="e">
        <f>LEFT(IF($A130="","",VLOOKUP($A130,野球ネットデータ!$A$3:$AK$152,33,0)),SEARCH("中学",$R130)-1)</f>
        <v>#VALUE!</v>
      </c>
      <c r="T130" s="123" t="e">
        <f t="shared" si="6"/>
        <v>#VALUE!</v>
      </c>
      <c r="U130" s="133" t="e">
        <f t="shared" si="9"/>
        <v>#VALUE!</v>
      </c>
    </row>
    <row r="131" spans="1:21">
      <c r="A131" s="99">
        <f t="shared" si="10"/>
        <v>123</v>
      </c>
      <c r="B131" s="120"/>
      <c r="C131" s="120">
        <f>IF($A131="","",VLOOKUP($A131,野球ネットデータ!$A$3:$AK$152,9,0))</f>
        <v>0</v>
      </c>
      <c r="D131" s="120">
        <f>IF($A131="","",VLOOKUP($A131,野球ネットデータ!$A$3:$AK$152,10,0))</f>
        <v>0</v>
      </c>
      <c r="E131" s="128">
        <f>IF($A131="","",VLOOKUP($A131,野球ネットデータ!$A$3:$AK$152,13,0))</f>
        <v>0</v>
      </c>
      <c r="F131" s="129">
        <f>IF($A131="","",VLOOKUP($A131,野球ネットデータ!$A$3:$AK$152,31,0))</f>
        <v>0</v>
      </c>
      <c r="G131" s="129">
        <f t="shared" si="7"/>
        <v>-1</v>
      </c>
      <c r="H131" s="120">
        <f>IF($A131="","",VLOOKUP($A131,野球ネットデータ!$A$3:$AK$152,25,0))</f>
        <v>0</v>
      </c>
      <c r="I131" s="120">
        <f>IF($A131="","",VLOOKUP($A131,野球ネットデータ!$A$3:$AK$152,26,0))</f>
        <v>0</v>
      </c>
      <c r="J131" s="120">
        <f>IF($A131="","",VLOOKUP($A131,野球ネットデータ!$A$3:$AK$152,23,0))</f>
        <v>0</v>
      </c>
      <c r="K131" s="120">
        <f>IF($A131="","",VLOOKUP($A131,野球ネットデータ!$A$3:$AK$152,24,0))</f>
        <v>0</v>
      </c>
      <c r="L131" s="124" t="str">
        <f t="shared" si="8"/>
        <v/>
      </c>
      <c r="M131" s="130"/>
      <c r="R131" s="123">
        <f>IF($A131="","",VLOOKUP($A131,野球ネットデータ!$A$3:$AK$152,33,0))</f>
        <v>0</v>
      </c>
      <c r="S131" s="132" t="e">
        <f>LEFT(IF($A131="","",VLOOKUP($A131,野球ネットデータ!$A$3:$AK$152,33,0)),SEARCH("中学",$R131)-1)</f>
        <v>#VALUE!</v>
      </c>
      <c r="T131" s="123" t="e">
        <f t="shared" si="6"/>
        <v>#VALUE!</v>
      </c>
      <c r="U131" s="133" t="e">
        <f t="shared" si="9"/>
        <v>#VALUE!</v>
      </c>
    </row>
    <row r="132" spans="1:21">
      <c r="A132" s="99">
        <f t="shared" si="10"/>
        <v>124</v>
      </c>
      <c r="B132" s="120"/>
      <c r="C132" s="120">
        <f>IF($A132="","",VLOOKUP($A132,野球ネットデータ!$A$3:$AK$152,9,0))</f>
        <v>0</v>
      </c>
      <c r="D132" s="120">
        <f>IF($A132="","",VLOOKUP($A132,野球ネットデータ!$A$3:$AK$152,10,0))</f>
        <v>0</v>
      </c>
      <c r="E132" s="128">
        <f>IF($A132="","",VLOOKUP($A132,野球ネットデータ!$A$3:$AK$152,13,0))</f>
        <v>0</v>
      </c>
      <c r="F132" s="129">
        <f>IF($A132="","",VLOOKUP($A132,野球ネットデータ!$A$3:$AK$152,31,0))</f>
        <v>0</v>
      </c>
      <c r="G132" s="129">
        <f t="shared" si="7"/>
        <v>-1</v>
      </c>
      <c r="H132" s="120">
        <f>IF($A132="","",VLOOKUP($A132,野球ネットデータ!$A$3:$AK$152,25,0))</f>
        <v>0</v>
      </c>
      <c r="I132" s="120">
        <f>IF($A132="","",VLOOKUP($A132,野球ネットデータ!$A$3:$AK$152,26,0))</f>
        <v>0</v>
      </c>
      <c r="J132" s="120">
        <f>IF($A132="","",VLOOKUP($A132,野球ネットデータ!$A$3:$AK$152,23,0))</f>
        <v>0</v>
      </c>
      <c r="K132" s="120">
        <f>IF($A132="","",VLOOKUP($A132,野球ネットデータ!$A$3:$AK$152,24,0))</f>
        <v>0</v>
      </c>
      <c r="L132" s="124" t="str">
        <f t="shared" si="8"/>
        <v/>
      </c>
      <c r="M132" s="130"/>
      <c r="R132" s="123">
        <f>IF($A132="","",VLOOKUP($A132,野球ネットデータ!$A$3:$AK$152,33,0))</f>
        <v>0</v>
      </c>
      <c r="S132" s="132" t="e">
        <f>LEFT(IF($A132="","",VLOOKUP($A132,野球ネットデータ!$A$3:$AK$152,33,0)),SEARCH("中学",$R132)-1)</f>
        <v>#VALUE!</v>
      </c>
      <c r="T132" s="123" t="e">
        <f t="shared" si="6"/>
        <v>#VALUE!</v>
      </c>
      <c r="U132" s="133" t="e">
        <f t="shared" si="9"/>
        <v>#VALUE!</v>
      </c>
    </row>
    <row r="133" spans="1:21">
      <c r="A133" s="99">
        <f t="shared" si="10"/>
        <v>125</v>
      </c>
      <c r="B133" s="120"/>
      <c r="C133" s="120">
        <f>IF($A133="","",VLOOKUP($A133,野球ネットデータ!$A$3:$AK$152,9,0))</f>
        <v>0</v>
      </c>
      <c r="D133" s="120">
        <f>IF($A133="","",VLOOKUP($A133,野球ネットデータ!$A$3:$AK$152,10,0))</f>
        <v>0</v>
      </c>
      <c r="E133" s="128">
        <f>IF($A133="","",VLOOKUP($A133,野球ネットデータ!$A$3:$AK$152,13,0))</f>
        <v>0</v>
      </c>
      <c r="F133" s="129">
        <f>IF($A133="","",VLOOKUP($A133,野球ネットデータ!$A$3:$AK$152,31,0))</f>
        <v>0</v>
      </c>
      <c r="G133" s="129">
        <f t="shared" si="7"/>
        <v>-1</v>
      </c>
      <c r="H133" s="120">
        <f>IF($A133="","",VLOOKUP($A133,野球ネットデータ!$A$3:$AK$152,25,0))</f>
        <v>0</v>
      </c>
      <c r="I133" s="120">
        <f>IF($A133="","",VLOOKUP($A133,野球ネットデータ!$A$3:$AK$152,26,0))</f>
        <v>0</v>
      </c>
      <c r="J133" s="120">
        <f>IF($A133="","",VLOOKUP($A133,野球ネットデータ!$A$3:$AK$152,23,0))</f>
        <v>0</v>
      </c>
      <c r="K133" s="120">
        <f>IF($A133="","",VLOOKUP($A133,野球ネットデータ!$A$3:$AK$152,24,0))</f>
        <v>0</v>
      </c>
      <c r="L133" s="124" t="str">
        <f t="shared" si="8"/>
        <v/>
      </c>
      <c r="M133" s="130"/>
      <c r="R133" s="123">
        <f>IF($A133="","",VLOOKUP($A133,野球ネットデータ!$A$3:$AK$152,33,0))</f>
        <v>0</v>
      </c>
      <c r="S133" s="132" t="e">
        <f>LEFT(IF($A133="","",VLOOKUP($A133,野球ネットデータ!$A$3:$AK$152,33,0)),SEARCH("中学",$R133)-1)</f>
        <v>#VALUE!</v>
      </c>
      <c r="T133" s="123" t="e">
        <f t="shared" si="6"/>
        <v>#VALUE!</v>
      </c>
      <c r="U133" s="133" t="e">
        <f t="shared" si="9"/>
        <v>#VALUE!</v>
      </c>
    </row>
    <row r="134" spans="1:21">
      <c r="A134" s="99">
        <f t="shared" si="10"/>
        <v>126</v>
      </c>
      <c r="B134" s="120"/>
      <c r="C134" s="120">
        <f>IF($A134="","",VLOOKUP($A134,野球ネットデータ!$A$3:$AK$152,9,0))</f>
        <v>0</v>
      </c>
      <c r="D134" s="120">
        <f>IF($A134="","",VLOOKUP($A134,野球ネットデータ!$A$3:$AK$152,10,0))</f>
        <v>0</v>
      </c>
      <c r="E134" s="128">
        <f>IF($A134="","",VLOOKUP($A134,野球ネットデータ!$A$3:$AK$152,13,0))</f>
        <v>0</v>
      </c>
      <c r="F134" s="129">
        <f>IF($A134="","",VLOOKUP($A134,野球ネットデータ!$A$3:$AK$152,31,0))</f>
        <v>0</v>
      </c>
      <c r="G134" s="129">
        <f t="shared" si="7"/>
        <v>-1</v>
      </c>
      <c r="H134" s="120">
        <f>IF($A134="","",VLOOKUP($A134,野球ネットデータ!$A$3:$AK$152,25,0))</f>
        <v>0</v>
      </c>
      <c r="I134" s="120">
        <f>IF($A134="","",VLOOKUP($A134,野球ネットデータ!$A$3:$AK$152,26,0))</f>
        <v>0</v>
      </c>
      <c r="J134" s="120">
        <f>IF($A134="","",VLOOKUP($A134,野球ネットデータ!$A$3:$AK$152,23,0))</f>
        <v>0</v>
      </c>
      <c r="K134" s="120">
        <f>IF($A134="","",VLOOKUP($A134,野球ネットデータ!$A$3:$AK$152,24,0))</f>
        <v>0</v>
      </c>
      <c r="L134" s="124" t="str">
        <f t="shared" si="8"/>
        <v/>
      </c>
      <c r="M134" s="130"/>
      <c r="R134" s="123">
        <f>IF($A134="","",VLOOKUP($A134,野球ネットデータ!$A$3:$AK$152,33,0))</f>
        <v>0</v>
      </c>
      <c r="S134" s="132" t="e">
        <f>LEFT(IF($A134="","",VLOOKUP($A134,野球ネットデータ!$A$3:$AK$152,33,0)),SEARCH("中学",$R134)-1)</f>
        <v>#VALUE!</v>
      </c>
      <c r="T134" s="123" t="e">
        <f t="shared" si="6"/>
        <v>#VALUE!</v>
      </c>
      <c r="U134" s="133" t="e">
        <f t="shared" si="9"/>
        <v>#VALUE!</v>
      </c>
    </row>
    <row r="135" spans="1:21">
      <c r="A135" s="99">
        <f t="shared" si="10"/>
        <v>127</v>
      </c>
      <c r="B135" s="120"/>
      <c r="C135" s="120">
        <f>IF($A135="","",VLOOKUP($A135,野球ネットデータ!$A$3:$AK$152,9,0))</f>
        <v>0</v>
      </c>
      <c r="D135" s="120">
        <f>IF($A135="","",VLOOKUP($A135,野球ネットデータ!$A$3:$AK$152,10,0))</f>
        <v>0</v>
      </c>
      <c r="E135" s="128">
        <f>IF($A135="","",VLOOKUP($A135,野球ネットデータ!$A$3:$AK$152,13,0))</f>
        <v>0</v>
      </c>
      <c r="F135" s="129">
        <f>IF($A135="","",VLOOKUP($A135,野球ネットデータ!$A$3:$AK$152,31,0))</f>
        <v>0</v>
      </c>
      <c r="G135" s="129">
        <f t="shared" si="7"/>
        <v>-1</v>
      </c>
      <c r="H135" s="120">
        <f>IF($A135="","",VLOOKUP($A135,野球ネットデータ!$A$3:$AK$152,25,0))</f>
        <v>0</v>
      </c>
      <c r="I135" s="120">
        <f>IF($A135="","",VLOOKUP($A135,野球ネットデータ!$A$3:$AK$152,26,0))</f>
        <v>0</v>
      </c>
      <c r="J135" s="120">
        <f>IF($A135="","",VLOOKUP($A135,野球ネットデータ!$A$3:$AK$152,23,0))</f>
        <v>0</v>
      </c>
      <c r="K135" s="120">
        <f>IF($A135="","",VLOOKUP($A135,野球ネットデータ!$A$3:$AK$152,24,0))</f>
        <v>0</v>
      </c>
      <c r="L135" s="124" t="str">
        <f t="shared" si="8"/>
        <v/>
      </c>
      <c r="M135" s="130"/>
      <c r="R135" s="123">
        <f>IF($A135="","",VLOOKUP($A135,野球ネットデータ!$A$3:$AK$152,33,0))</f>
        <v>0</v>
      </c>
      <c r="S135" s="132" t="e">
        <f>LEFT(IF($A135="","",VLOOKUP($A135,野球ネットデータ!$A$3:$AK$152,33,0)),SEARCH("中学",$R135)-1)</f>
        <v>#VALUE!</v>
      </c>
      <c r="T135" s="123" t="e">
        <f t="shared" si="6"/>
        <v>#VALUE!</v>
      </c>
      <c r="U135" s="133" t="e">
        <f t="shared" si="9"/>
        <v>#VALUE!</v>
      </c>
    </row>
    <row r="136" spans="1:21">
      <c r="A136" s="99">
        <f t="shared" si="10"/>
        <v>128</v>
      </c>
      <c r="B136" s="120"/>
      <c r="C136" s="120">
        <f>IF($A136="","",VLOOKUP($A136,野球ネットデータ!$A$3:$AK$152,9,0))</f>
        <v>0</v>
      </c>
      <c r="D136" s="120">
        <f>IF($A136="","",VLOOKUP($A136,野球ネットデータ!$A$3:$AK$152,10,0))</f>
        <v>0</v>
      </c>
      <c r="E136" s="128">
        <f>IF($A136="","",VLOOKUP($A136,野球ネットデータ!$A$3:$AK$152,13,0))</f>
        <v>0</v>
      </c>
      <c r="F136" s="129">
        <f>IF($A136="","",VLOOKUP($A136,野球ネットデータ!$A$3:$AK$152,31,0))</f>
        <v>0</v>
      </c>
      <c r="G136" s="129">
        <f t="shared" si="7"/>
        <v>-1</v>
      </c>
      <c r="H136" s="120">
        <f>IF($A136="","",VLOOKUP($A136,野球ネットデータ!$A$3:$AK$152,25,0))</f>
        <v>0</v>
      </c>
      <c r="I136" s="120">
        <f>IF($A136="","",VLOOKUP($A136,野球ネットデータ!$A$3:$AK$152,26,0))</f>
        <v>0</v>
      </c>
      <c r="J136" s="120">
        <f>IF($A136="","",VLOOKUP($A136,野球ネットデータ!$A$3:$AK$152,23,0))</f>
        <v>0</v>
      </c>
      <c r="K136" s="120">
        <f>IF($A136="","",VLOOKUP($A136,野球ネットデータ!$A$3:$AK$152,24,0))</f>
        <v>0</v>
      </c>
      <c r="L136" s="124" t="str">
        <f t="shared" si="8"/>
        <v/>
      </c>
      <c r="M136" s="130"/>
      <c r="R136" s="123">
        <f>IF($A136="","",VLOOKUP($A136,野球ネットデータ!$A$3:$AK$152,33,0))</f>
        <v>0</v>
      </c>
      <c r="S136" s="132" t="e">
        <f>LEFT(IF($A136="","",VLOOKUP($A136,野球ネットデータ!$A$3:$AK$152,33,0)),SEARCH("中学",$R136)-1)</f>
        <v>#VALUE!</v>
      </c>
      <c r="T136" s="123" t="e">
        <f t="shared" si="6"/>
        <v>#VALUE!</v>
      </c>
      <c r="U136" s="133" t="e">
        <f t="shared" si="9"/>
        <v>#VALUE!</v>
      </c>
    </row>
    <row r="137" spans="1:21">
      <c r="A137" s="99">
        <f t="shared" si="10"/>
        <v>129</v>
      </c>
      <c r="B137" s="120"/>
      <c r="C137" s="120">
        <f>IF($A137="","",VLOOKUP($A137,野球ネットデータ!$A$3:$AK$152,9,0))</f>
        <v>0</v>
      </c>
      <c r="D137" s="120">
        <f>IF($A137="","",VLOOKUP($A137,野球ネットデータ!$A$3:$AK$152,10,0))</f>
        <v>0</v>
      </c>
      <c r="E137" s="128">
        <f>IF($A137="","",VLOOKUP($A137,野球ネットデータ!$A$3:$AK$152,13,0))</f>
        <v>0</v>
      </c>
      <c r="F137" s="129">
        <f>IF($A137="","",VLOOKUP($A137,野球ネットデータ!$A$3:$AK$152,31,0))</f>
        <v>0</v>
      </c>
      <c r="G137" s="129">
        <f t="shared" si="7"/>
        <v>-1</v>
      </c>
      <c r="H137" s="120">
        <f>IF($A137="","",VLOOKUP($A137,野球ネットデータ!$A$3:$AK$152,25,0))</f>
        <v>0</v>
      </c>
      <c r="I137" s="120">
        <f>IF($A137="","",VLOOKUP($A137,野球ネットデータ!$A$3:$AK$152,26,0))</f>
        <v>0</v>
      </c>
      <c r="J137" s="120">
        <f>IF($A137="","",VLOOKUP($A137,野球ネットデータ!$A$3:$AK$152,23,0))</f>
        <v>0</v>
      </c>
      <c r="K137" s="120">
        <f>IF($A137="","",VLOOKUP($A137,野球ネットデータ!$A$3:$AK$152,24,0))</f>
        <v>0</v>
      </c>
      <c r="L137" s="124" t="str">
        <f t="shared" si="8"/>
        <v/>
      </c>
      <c r="M137" s="130"/>
      <c r="R137" s="123">
        <f>IF($A137="","",VLOOKUP($A137,野球ネットデータ!$A$3:$AK$152,33,0))</f>
        <v>0</v>
      </c>
      <c r="S137" s="132" t="e">
        <f>LEFT(IF($A137="","",VLOOKUP($A137,野球ネットデータ!$A$3:$AK$152,33,0)),SEARCH("中学",$R137)-1)</f>
        <v>#VALUE!</v>
      </c>
      <c r="T137" s="123" t="e">
        <f t="shared" ref="T137:T158" si="11">IF(LEFT($S137,1)=MID($S137,SEARCH("立",$S137)+1,1),RIGHT($S137,LEN($S137)-SEARCH("立",$S137)),LEFT($S137,SEARCH("立",$S137)-2)&amp;RIGHT($S137,LEN($S137)-SEARCH("立",$S137)))</f>
        <v>#VALUE!</v>
      </c>
      <c r="U137" s="133" t="e">
        <f t="shared" si="9"/>
        <v>#VALUE!</v>
      </c>
    </row>
    <row r="138" spans="1:21">
      <c r="A138" s="99">
        <f t="shared" si="10"/>
        <v>130</v>
      </c>
      <c r="B138" s="120"/>
      <c r="C138" s="120">
        <f>IF($A138="","",VLOOKUP($A138,野球ネットデータ!$A$3:$AK$152,9,0))</f>
        <v>0</v>
      </c>
      <c r="D138" s="120">
        <f>IF($A138="","",VLOOKUP($A138,野球ネットデータ!$A$3:$AK$152,10,0))</f>
        <v>0</v>
      </c>
      <c r="E138" s="128">
        <f>IF($A138="","",VLOOKUP($A138,野球ネットデータ!$A$3:$AK$152,13,0))</f>
        <v>0</v>
      </c>
      <c r="F138" s="129">
        <f>IF($A138="","",VLOOKUP($A138,野球ネットデータ!$A$3:$AK$152,31,0))</f>
        <v>0</v>
      </c>
      <c r="G138" s="129">
        <f t="shared" ref="G138:G158" si="12">F138-1</f>
        <v>-1</v>
      </c>
      <c r="H138" s="120">
        <f>IF($A138="","",VLOOKUP($A138,野球ネットデータ!$A$3:$AK$152,25,0))</f>
        <v>0</v>
      </c>
      <c r="I138" s="120">
        <f>IF($A138="","",VLOOKUP($A138,野球ネットデータ!$A$3:$AK$152,26,0))</f>
        <v>0</v>
      </c>
      <c r="J138" s="120">
        <f>IF($A138="","",VLOOKUP($A138,野球ネットデータ!$A$3:$AK$152,23,0))</f>
        <v>0</v>
      </c>
      <c r="K138" s="120">
        <f>IF($A138="","",VLOOKUP($A138,野球ネットデータ!$A$3:$AK$152,24,0))</f>
        <v>0</v>
      </c>
      <c r="L138" s="124" t="str">
        <f t="shared" ref="L138:L158" si="13">IF(ISERROR($U138),"",IF($M138="",$U138,$M138&amp;$U138))</f>
        <v/>
      </c>
      <c r="M138" s="130"/>
      <c r="R138" s="123">
        <f>IF($A138="","",VLOOKUP($A138,野球ネットデータ!$A$3:$AK$152,33,0))</f>
        <v>0</v>
      </c>
      <c r="S138" s="132" t="e">
        <f>LEFT(IF($A138="","",VLOOKUP($A138,野球ネットデータ!$A$3:$AK$152,33,0)),SEARCH("中学",$R138)-1)</f>
        <v>#VALUE!</v>
      </c>
      <c r="T138" s="123" t="e">
        <f t="shared" si="11"/>
        <v>#VALUE!</v>
      </c>
      <c r="U138" s="133" t="e">
        <f t="shared" ref="U138:U158" si="14">IF(ISERROR(SEARCH("第",$T138)),$T138,LEFT($T138,SEARCH("第",$T138)-1)&amp;RIGHT($T138,1))</f>
        <v>#VALUE!</v>
      </c>
    </row>
    <row r="139" spans="1:21">
      <c r="A139" s="99">
        <f t="shared" si="10"/>
        <v>131</v>
      </c>
      <c r="B139" s="120"/>
      <c r="C139" s="120">
        <f>IF($A139="","",VLOOKUP($A139,野球ネットデータ!$A$3:$AK$152,9,0))</f>
        <v>0</v>
      </c>
      <c r="D139" s="120">
        <f>IF($A139="","",VLOOKUP($A139,野球ネットデータ!$A$3:$AK$152,10,0))</f>
        <v>0</v>
      </c>
      <c r="E139" s="128">
        <f>IF($A139="","",VLOOKUP($A139,野球ネットデータ!$A$3:$AK$152,13,0))</f>
        <v>0</v>
      </c>
      <c r="F139" s="129">
        <f>IF($A139="","",VLOOKUP($A139,野球ネットデータ!$A$3:$AK$152,31,0))</f>
        <v>0</v>
      </c>
      <c r="G139" s="129">
        <f t="shared" si="12"/>
        <v>-1</v>
      </c>
      <c r="H139" s="120">
        <f>IF($A139="","",VLOOKUP($A139,野球ネットデータ!$A$3:$AK$152,25,0))</f>
        <v>0</v>
      </c>
      <c r="I139" s="120">
        <f>IF($A139="","",VLOOKUP($A139,野球ネットデータ!$A$3:$AK$152,26,0))</f>
        <v>0</v>
      </c>
      <c r="J139" s="120">
        <f>IF($A139="","",VLOOKUP($A139,野球ネットデータ!$A$3:$AK$152,23,0))</f>
        <v>0</v>
      </c>
      <c r="K139" s="120">
        <f>IF($A139="","",VLOOKUP($A139,野球ネットデータ!$A$3:$AK$152,24,0))</f>
        <v>0</v>
      </c>
      <c r="L139" s="124" t="str">
        <f t="shared" si="13"/>
        <v/>
      </c>
      <c r="M139" s="130"/>
      <c r="R139" s="123">
        <f>IF($A139="","",VLOOKUP($A139,野球ネットデータ!$A$3:$AK$152,33,0))</f>
        <v>0</v>
      </c>
      <c r="S139" s="132" t="e">
        <f>LEFT(IF($A139="","",VLOOKUP($A139,野球ネットデータ!$A$3:$AK$152,33,0)),SEARCH("中学",$R139)-1)</f>
        <v>#VALUE!</v>
      </c>
      <c r="T139" s="123" t="e">
        <f t="shared" si="11"/>
        <v>#VALUE!</v>
      </c>
      <c r="U139" s="133" t="e">
        <f t="shared" si="14"/>
        <v>#VALUE!</v>
      </c>
    </row>
    <row r="140" spans="1:21">
      <c r="A140" s="99">
        <f t="shared" si="10"/>
        <v>132</v>
      </c>
      <c r="B140" s="120"/>
      <c r="C140" s="120">
        <f>IF($A140="","",VLOOKUP($A140,野球ネットデータ!$A$3:$AK$152,9,0))</f>
        <v>0</v>
      </c>
      <c r="D140" s="120">
        <f>IF($A140="","",VLOOKUP($A140,野球ネットデータ!$A$3:$AK$152,10,0))</f>
        <v>0</v>
      </c>
      <c r="E140" s="128">
        <f>IF($A140="","",VLOOKUP($A140,野球ネットデータ!$A$3:$AK$152,13,0))</f>
        <v>0</v>
      </c>
      <c r="F140" s="129">
        <f>IF($A140="","",VLOOKUP($A140,野球ネットデータ!$A$3:$AK$152,31,0))</f>
        <v>0</v>
      </c>
      <c r="G140" s="129">
        <f t="shared" si="12"/>
        <v>-1</v>
      </c>
      <c r="H140" s="120">
        <f>IF($A140="","",VLOOKUP($A140,野球ネットデータ!$A$3:$AK$152,25,0))</f>
        <v>0</v>
      </c>
      <c r="I140" s="120">
        <f>IF($A140="","",VLOOKUP($A140,野球ネットデータ!$A$3:$AK$152,26,0))</f>
        <v>0</v>
      </c>
      <c r="J140" s="120">
        <f>IF($A140="","",VLOOKUP($A140,野球ネットデータ!$A$3:$AK$152,23,0))</f>
        <v>0</v>
      </c>
      <c r="K140" s="120">
        <f>IF($A140="","",VLOOKUP($A140,野球ネットデータ!$A$3:$AK$152,24,0))</f>
        <v>0</v>
      </c>
      <c r="L140" s="124" t="str">
        <f t="shared" si="13"/>
        <v/>
      </c>
      <c r="M140" s="130"/>
      <c r="R140" s="123">
        <f>IF($A140="","",VLOOKUP($A140,野球ネットデータ!$A$3:$AK$152,33,0))</f>
        <v>0</v>
      </c>
      <c r="S140" s="132" t="e">
        <f>LEFT(IF($A140="","",VLOOKUP($A140,野球ネットデータ!$A$3:$AK$152,33,0)),SEARCH("中学",$R140)-1)</f>
        <v>#VALUE!</v>
      </c>
      <c r="T140" s="123" t="e">
        <f t="shared" si="11"/>
        <v>#VALUE!</v>
      </c>
      <c r="U140" s="133" t="e">
        <f t="shared" si="14"/>
        <v>#VALUE!</v>
      </c>
    </row>
    <row r="141" spans="1:21">
      <c r="A141" s="99">
        <f t="shared" si="10"/>
        <v>133</v>
      </c>
      <c r="B141" s="120"/>
      <c r="C141" s="120">
        <f>IF($A141="","",VLOOKUP($A141,野球ネットデータ!$A$3:$AK$152,9,0))</f>
        <v>0</v>
      </c>
      <c r="D141" s="120">
        <f>IF($A141="","",VLOOKUP($A141,野球ネットデータ!$A$3:$AK$152,10,0))</f>
        <v>0</v>
      </c>
      <c r="E141" s="128">
        <f>IF($A141="","",VLOOKUP($A141,野球ネットデータ!$A$3:$AK$152,13,0))</f>
        <v>0</v>
      </c>
      <c r="F141" s="129">
        <f>IF($A141="","",VLOOKUP($A141,野球ネットデータ!$A$3:$AK$152,31,0))</f>
        <v>0</v>
      </c>
      <c r="G141" s="129">
        <f t="shared" si="12"/>
        <v>-1</v>
      </c>
      <c r="H141" s="120">
        <f>IF($A141="","",VLOOKUP($A141,野球ネットデータ!$A$3:$AK$152,25,0))</f>
        <v>0</v>
      </c>
      <c r="I141" s="120">
        <f>IF($A141="","",VLOOKUP($A141,野球ネットデータ!$A$3:$AK$152,26,0))</f>
        <v>0</v>
      </c>
      <c r="J141" s="120">
        <f>IF($A141="","",VLOOKUP($A141,野球ネットデータ!$A$3:$AK$152,23,0))</f>
        <v>0</v>
      </c>
      <c r="K141" s="120">
        <f>IF($A141="","",VLOOKUP($A141,野球ネットデータ!$A$3:$AK$152,24,0))</f>
        <v>0</v>
      </c>
      <c r="L141" s="124" t="str">
        <f t="shared" si="13"/>
        <v/>
      </c>
      <c r="M141" s="130"/>
      <c r="R141" s="123">
        <f>IF($A141="","",VLOOKUP($A141,野球ネットデータ!$A$3:$AK$152,33,0))</f>
        <v>0</v>
      </c>
      <c r="S141" s="132" t="e">
        <f>LEFT(IF($A141="","",VLOOKUP($A141,野球ネットデータ!$A$3:$AK$152,33,0)),SEARCH("中学",$R141)-1)</f>
        <v>#VALUE!</v>
      </c>
      <c r="T141" s="123" t="e">
        <f t="shared" si="11"/>
        <v>#VALUE!</v>
      </c>
      <c r="U141" s="133" t="e">
        <f t="shared" si="14"/>
        <v>#VALUE!</v>
      </c>
    </row>
    <row r="142" spans="1:21">
      <c r="A142" s="99">
        <f t="shared" si="10"/>
        <v>134</v>
      </c>
      <c r="B142" s="120"/>
      <c r="C142" s="120">
        <f>IF($A142="","",VLOOKUP($A142,野球ネットデータ!$A$3:$AK$152,9,0))</f>
        <v>0</v>
      </c>
      <c r="D142" s="120">
        <f>IF($A142="","",VLOOKUP($A142,野球ネットデータ!$A$3:$AK$152,10,0))</f>
        <v>0</v>
      </c>
      <c r="E142" s="128">
        <f>IF($A142="","",VLOOKUP($A142,野球ネットデータ!$A$3:$AK$152,13,0))</f>
        <v>0</v>
      </c>
      <c r="F142" s="129">
        <f>IF($A142="","",VLOOKUP($A142,野球ネットデータ!$A$3:$AK$152,31,0))</f>
        <v>0</v>
      </c>
      <c r="G142" s="129">
        <f t="shared" si="12"/>
        <v>-1</v>
      </c>
      <c r="H142" s="120">
        <f>IF($A142="","",VLOOKUP($A142,野球ネットデータ!$A$3:$AK$152,25,0))</f>
        <v>0</v>
      </c>
      <c r="I142" s="120">
        <f>IF($A142="","",VLOOKUP($A142,野球ネットデータ!$A$3:$AK$152,26,0))</f>
        <v>0</v>
      </c>
      <c r="J142" s="120">
        <f>IF($A142="","",VLOOKUP($A142,野球ネットデータ!$A$3:$AK$152,23,0))</f>
        <v>0</v>
      </c>
      <c r="K142" s="120">
        <f>IF($A142="","",VLOOKUP($A142,野球ネットデータ!$A$3:$AK$152,24,0))</f>
        <v>0</v>
      </c>
      <c r="L142" s="124" t="str">
        <f t="shared" si="13"/>
        <v/>
      </c>
      <c r="M142" s="130"/>
      <c r="R142" s="123">
        <f>IF($A142="","",VLOOKUP($A142,野球ネットデータ!$A$3:$AK$152,33,0))</f>
        <v>0</v>
      </c>
      <c r="S142" s="132" t="e">
        <f>LEFT(IF($A142="","",VLOOKUP($A142,野球ネットデータ!$A$3:$AK$152,33,0)),SEARCH("中学",$R142)-1)</f>
        <v>#VALUE!</v>
      </c>
      <c r="T142" s="123" t="e">
        <f t="shared" si="11"/>
        <v>#VALUE!</v>
      </c>
      <c r="U142" s="133" t="e">
        <f t="shared" si="14"/>
        <v>#VALUE!</v>
      </c>
    </row>
    <row r="143" spans="1:21">
      <c r="A143" s="99">
        <f t="shared" si="10"/>
        <v>135</v>
      </c>
      <c r="B143" s="120"/>
      <c r="C143" s="120">
        <f>IF($A143="","",VLOOKUP($A143,野球ネットデータ!$A$3:$AK$152,9,0))</f>
        <v>0</v>
      </c>
      <c r="D143" s="120">
        <f>IF($A143="","",VLOOKUP($A143,野球ネットデータ!$A$3:$AK$152,10,0))</f>
        <v>0</v>
      </c>
      <c r="E143" s="128">
        <f>IF($A143="","",VLOOKUP($A143,野球ネットデータ!$A$3:$AK$152,13,0))</f>
        <v>0</v>
      </c>
      <c r="F143" s="129">
        <f>IF($A143="","",VLOOKUP($A143,野球ネットデータ!$A$3:$AK$152,31,0))</f>
        <v>0</v>
      </c>
      <c r="G143" s="129">
        <f t="shared" si="12"/>
        <v>-1</v>
      </c>
      <c r="H143" s="120">
        <f>IF($A143="","",VLOOKUP($A143,野球ネットデータ!$A$3:$AK$152,25,0))</f>
        <v>0</v>
      </c>
      <c r="I143" s="120">
        <f>IF($A143="","",VLOOKUP($A143,野球ネットデータ!$A$3:$AK$152,26,0))</f>
        <v>0</v>
      </c>
      <c r="J143" s="120">
        <f>IF($A143="","",VLOOKUP($A143,野球ネットデータ!$A$3:$AK$152,23,0))</f>
        <v>0</v>
      </c>
      <c r="K143" s="120">
        <f>IF($A143="","",VLOOKUP($A143,野球ネットデータ!$A$3:$AK$152,24,0))</f>
        <v>0</v>
      </c>
      <c r="L143" s="124" t="str">
        <f t="shared" si="13"/>
        <v/>
      </c>
      <c r="M143" s="130"/>
      <c r="R143" s="123">
        <f>IF($A143="","",VLOOKUP($A143,野球ネットデータ!$A$3:$AK$152,33,0))</f>
        <v>0</v>
      </c>
      <c r="S143" s="132" t="e">
        <f>LEFT(IF($A143="","",VLOOKUP($A143,野球ネットデータ!$A$3:$AK$152,33,0)),SEARCH("中学",$R143)-1)</f>
        <v>#VALUE!</v>
      </c>
      <c r="T143" s="123" t="e">
        <f t="shared" si="11"/>
        <v>#VALUE!</v>
      </c>
      <c r="U143" s="133" t="e">
        <f t="shared" si="14"/>
        <v>#VALUE!</v>
      </c>
    </row>
    <row r="144" spans="1:21">
      <c r="A144" s="99">
        <f t="shared" si="10"/>
        <v>136</v>
      </c>
      <c r="B144" s="120"/>
      <c r="C144" s="120">
        <f>IF($A144="","",VLOOKUP($A144,野球ネットデータ!$A$3:$AK$152,9,0))</f>
        <v>0</v>
      </c>
      <c r="D144" s="120">
        <f>IF($A144="","",VLOOKUP($A144,野球ネットデータ!$A$3:$AK$152,10,0))</f>
        <v>0</v>
      </c>
      <c r="E144" s="128">
        <f>IF($A144="","",VLOOKUP($A144,野球ネットデータ!$A$3:$AK$152,13,0))</f>
        <v>0</v>
      </c>
      <c r="F144" s="129">
        <f>IF($A144="","",VLOOKUP($A144,野球ネットデータ!$A$3:$AK$152,31,0))</f>
        <v>0</v>
      </c>
      <c r="G144" s="129">
        <f t="shared" si="12"/>
        <v>-1</v>
      </c>
      <c r="H144" s="120">
        <f>IF($A144="","",VLOOKUP($A144,野球ネットデータ!$A$3:$AK$152,25,0))</f>
        <v>0</v>
      </c>
      <c r="I144" s="120">
        <f>IF($A144="","",VLOOKUP($A144,野球ネットデータ!$A$3:$AK$152,26,0))</f>
        <v>0</v>
      </c>
      <c r="J144" s="120">
        <f>IF($A144="","",VLOOKUP($A144,野球ネットデータ!$A$3:$AK$152,23,0))</f>
        <v>0</v>
      </c>
      <c r="K144" s="120">
        <f>IF($A144="","",VLOOKUP($A144,野球ネットデータ!$A$3:$AK$152,24,0))</f>
        <v>0</v>
      </c>
      <c r="L144" s="124" t="str">
        <f t="shared" si="13"/>
        <v/>
      </c>
      <c r="M144" s="130"/>
      <c r="R144" s="123">
        <f>IF($A144="","",VLOOKUP($A144,野球ネットデータ!$A$3:$AK$152,33,0))</f>
        <v>0</v>
      </c>
      <c r="S144" s="132" t="e">
        <f>LEFT(IF($A144="","",VLOOKUP($A144,野球ネットデータ!$A$3:$AK$152,33,0)),SEARCH("中学",$R144)-1)</f>
        <v>#VALUE!</v>
      </c>
      <c r="T144" s="123" t="e">
        <f t="shared" si="11"/>
        <v>#VALUE!</v>
      </c>
      <c r="U144" s="133" t="e">
        <f t="shared" si="14"/>
        <v>#VALUE!</v>
      </c>
    </row>
    <row r="145" spans="1:21">
      <c r="A145" s="99">
        <f t="shared" si="10"/>
        <v>137</v>
      </c>
      <c r="B145" s="120"/>
      <c r="C145" s="120">
        <f>IF($A145="","",VLOOKUP($A145,野球ネットデータ!$A$3:$AK$152,9,0))</f>
        <v>0</v>
      </c>
      <c r="D145" s="120">
        <f>IF($A145="","",VLOOKUP($A145,野球ネットデータ!$A$3:$AK$152,10,0))</f>
        <v>0</v>
      </c>
      <c r="E145" s="128">
        <f>IF($A145="","",VLOOKUP($A145,野球ネットデータ!$A$3:$AK$152,13,0))</f>
        <v>0</v>
      </c>
      <c r="F145" s="129">
        <f>IF($A145="","",VLOOKUP($A145,野球ネットデータ!$A$3:$AK$152,31,0))</f>
        <v>0</v>
      </c>
      <c r="G145" s="129">
        <f t="shared" si="12"/>
        <v>-1</v>
      </c>
      <c r="H145" s="120">
        <f>IF($A145="","",VLOOKUP($A145,野球ネットデータ!$A$3:$AK$152,25,0))</f>
        <v>0</v>
      </c>
      <c r="I145" s="120">
        <f>IF($A145="","",VLOOKUP($A145,野球ネットデータ!$A$3:$AK$152,26,0))</f>
        <v>0</v>
      </c>
      <c r="J145" s="120">
        <f>IF($A145="","",VLOOKUP($A145,野球ネットデータ!$A$3:$AK$152,23,0))</f>
        <v>0</v>
      </c>
      <c r="K145" s="120">
        <f>IF($A145="","",VLOOKUP($A145,野球ネットデータ!$A$3:$AK$152,24,0))</f>
        <v>0</v>
      </c>
      <c r="L145" s="124" t="str">
        <f t="shared" si="13"/>
        <v/>
      </c>
      <c r="M145" s="130"/>
      <c r="R145" s="123">
        <f>IF($A145="","",VLOOKUP($A145,野球ネットデータ!$A$3:$AK$152,33,0))</f>
        <v>0</v>
      </c>
      <c r="S145" s="132" t="e">
        <f>LEFT(IF($A145="","",VLOOKUP($A145,野球ネットデータ!$A$3:$AK$152,33,0)),SEARCH("中学",$R145)-1)</f>
        <v>#VALUE!</v>
      </c>
      <c r="T145" s="123" t="e">
        <f t="shared" si="11"/>
        <v>#VALUE!</v>
      </c>
      <c r="U145" s="133" t="e">
        <f t="shared" si="14"/>
        <v>#VALUE!</v>
      </c>
    </row>
    <row r="146" spans="1:21">
      <c r="A146" s="99">
        <f t="shared" si="10"/>
        <v>138</v>
      </c>
      <c r="B146" s="120"/>
      <c r="C146" s="120">
        <f>IF($A146="","",VLOOKUP($A146,野球ネットデータ!$A$3:$AK$152,9,0))</f>
        <v>0</v>
      </c>
      <c r="D146" s="120">
        <f>IF($A146="","",VLOOKUP($A146,野球ネットデータ!$A$3:$AK$152,10,0))</f>
        <v>0</v>
      </c>
      <c r="E146" s="128">
        <f>IF($A146="","",VLOOKUP($A146,野球ネットデータ!$A$3:$AK$152,13,0))</f>
        <v>0</v>
      </c>
      <c r="F146" s="129">
        <f>IF($A146="","",VLOOKUP($A146,野球ネットデータ!$A$3:$AK$152,31,0))</f>
        <v>0</v>
      </c>
      <c r="G146" s="129">
        <f t="shared" si="12"/>
        <v>-1</v>
      </c>
      <c r="H146" s="120">
        <f>IF($A146="","",VLOOKUP($A146,野球ネットデータ!$A$3:$AK$152,25,0))</f>
        <v>0</v>
      </c>
      <c r="I146" s="120">
        <f>IF($A146="","",VLOOKUP($A146,野球ネットデータ!$A$3:$AK$152,26,0))</f>
        <v>0</v>
      </c>
      <c r="J146" s="120">
        <f>IF($A146="","",VLOOKUP($A146,野球ネットデータ!$A$3:$AK$152,23,0))</f>
        <v>0</v>
      </c>
      <c r="K146" s="120">
        <f>IF($A146="","",VLOOKUP($A146,野球ネットデータ!$A$3:$AK$152,24,0))</f>
        <v>0</v>
      </c>
      <c r="L146" s="124" t="str">
        <f t="shared" si="13"/>
        <v/>
      </c>
      <c r="M146" s="130"/>
      <c r="R146" s="123">
        <f>IF($A146="","",VLOOKUP($A146,野球ネットデータ!$A$3:$AK$152,33,0))</f>
        <v>0</v>
      </c>
      <c r="S146" s="132" t="e">
        <f>LEFT(IF($A146="","",VLOOKUP($A146,野球ネットデータ!$A$3:$AK$152,33,0)),SEARCH("中学",$R146)-1)</f>
        <v>#VALUE!</v>
      </c>
      <c r="T146" s="123" t="e">
        <f t="shared" si="11"/>
        <v>#VALUE!</v>
      </c>
      <c r="U146" s="133" t="e">
        <f t="shared" si="14"/>
        <v>#VALUE!</v>
      </c>
    </row>
    <row r="147" spans="1:21">
      <c r="A147" s="99">
        <f t="shared" si="10"/>
        <v>139</v>
      </c>
      <c r="B147" s="120"/>
      <c r="C147" s="120">
        <f>IF($A147="","",VLOOKUP($A147,野球ネットデータ!$A$3:$AK$152,9,0))</f>
        <v>0</v>
      </c>
      <c r="D147" s="120">
        <f>IF($A147="","",VLOOKUP($A147,野球ネットデータ!$A$3:$AK$152,10,0))</f>
        <v>0</v>
      </c>
      <c r="E147" s="128">
        <f>IF($A147="","",VLOOKUP($A147,野球ネットデータ!$A$3:$AK$152,13,0))</f>
        <v>0</v>
      </c>
      <c r="F147" s="129">
        <f>IF($A147="","",VLOOKUP($A147,野球ネットデータ!$A$3:$AK$152,31,0))</f>
        <v>0</v>
      </c>
      <c r="G147" s="129">
        <f t="shared" si="12"/>
        <v>-1</v>
      </c>
      <c r="H147" s="120">
        <f>IF($A147="","",VLOOKUP($A147,野球ネットデータ!$A$3:$AK$152,25,0))</f>
        <v>0</v>
      </c>
      <c r="I147" s="120">
        <f>IF($A147="","",VLOOKUP($A147,野球ネットデータ!$A$3:$AK$152,26,0))</f>
        <v>0</v>
      </c>
      <c r="J147" s="120">
        <f>IF($A147="","",VLOOKUP($A147,野球ネットデータ!$A$3:$AK$152,23,0))</f>
        <v>0</v>
      </c>
      <c r="K147" s="120">
        <f>IF($A147="","",VLOOKUP($A147,野球ネットデータ!$A$3:$AK$152,24,0))</f>
        <v>0</v>
      </c>
      <c r="L147" s="124" t="str">
        <f t="shared" si="13"/>
        <v/>
      </c>
      <c r="M147" s="130"/>
      <c r="R147" s="123">
        <f>IF($A147="","",VLOOKUP($A147,野球ネットデータ!$A$3:$AK$152,33,0))</f>
        <v>0</v>
      </c>
      <c r="S147" s="132" t="e">
        <f>LEFT(IF($A147="","",VLOOKUP($A147,野球ネットデータ!$A$3:$AK$152,33,0)),SEARCH("中学",$R147)-1)</f>
        <v>#VALUE!</v>
      </c>
      <c r="T147" s="123" t="e">
        <f t="shared" si="11"/>
        <v>#VALUE!</v>
      </c>
      <c r="U147" s="133" t="e">
        <f t="shared" si="14"/>
        <v>#VALUE!</v>
      </c>
    </row>
    <row r="148" spans="1:21">
      <c r="A148" s="99">
        <f t="shared" si="10"/>
        <v>140</v>
      </c>
      <c r="B148" s="120"/>
      <c r="C148" s="120">
        <f>IF($A148="","",VLOOKUP($A148,野球ネットデータ!$A$3:$AK$152,9,0))</f>
        <v>0</v>
      </c>
      <c r="D148" s="120">
        <f>IF($A148="","",VLOOKUP($A148,野球ネットデータ!$A$3:$AK$152,10,0))</f>
        <v>0</v>
      </c>
      <c r="E148" s="128">
        <f>IF($A148="","",VLOOKUP($A148,野球ネットデータ!$A$3:$AK$152,13,0))</f>
        <v>0</v>
      </c>
      <c r="F148" s="129">
        <f>IF($A148="","",VLOOKUP($A148,野球ネットデータ!$A$3:$AK$152,31,0))</f>
        <v>0</v>
      </c>
      <c r="G148" s="129">
        <f t="shared" si="12"/>
        <v>-1</v>
      </c>
      <c r="H148" s="120">
        <f>IF($A148="","",VLOOKUP($A148,野球ネットデータ!$A$3:$AK$152,25,0))</f>
        <v>0</v>
      </c>
      <c r="I148" s="120">
        <f>IF($A148="","",VLOOKUP($A148,野球ネットデータ!$A$3:$AK$152,26,0))</f>
        <v>0</v>
      </c>
      <c r="J148" s="120">
        <f>IF($A148="","",VLOOKUP($A148,野球ネットデータ!$A$3:$AK$152,23,0))</f>
        <v>0</v>
      </c>
      <c r="K148" s="120">
        <f>IF($A148="","",VLOOKUP($A148,野球ネットデータ!$A$3:$AK$152,24,0))</f>
        <v>0</v>
      </c>
      <c r="L148" s="124" t="str">
        <f t="shared" si="13"/>
        <v/>
      </c>
      <c r="M148" s="130"/>
      <c r="R148" s="123">
        <f>IF($A148="","",VLOOKUP($A148,野球ネットデータ!$A$3:$AK$152,33,0))</f>
        <v>0</v>
      </c>
      <c r="S148" s="132" t="e">
        <f>LEFT(IF($A148="","",VLOOKUP($A148,野球ネットデータ!$A$3:$AK$152,33,0)),SEARCH("中学",$R148)-1)</f>
        <v>#VALUE!</v>
      </c>
      <c r="T148" s="123" t="e">
        <f t="shared" si="11"/>
        <v>#VALUE!</v>
      </c>
      <c r="U148" s="133" t="e">
        <f t="shared" si="14"/>
        <v>#VALUE!</v>
      </c>
    </row>
    <row r="149" spans="1:21">
      <c r="A149" s="99">
        <f t="shared" si="10"/>
        <v>141</v>
      </c>
      <c r="B149" s="120"/>
      <c r="C149" s="120">
        <f>IF($A149="","",VLOOKUP($A149,野球ネットデータ!$A$3:$AK$152,9,0))</f>
        <v>0</v>
      </c>
      <c r="D149" s="120">
        <f>IF($A149="","",VLOOKUP($A149,野球ネットデータ!$A$3:$AK$152,10,0))</f>
        <v>0</v>
      </c>
      <c r="E149" s="128">
        <f>IF($A149="","",VLOOKUP($A149,野球ネットデータ!$A$3:$AK$152,13,0))</f>
        <v>0</v>
      </c>
      <c r="F149" s="129">
        <f>IF($A149="","",VLOOKUP($A149,野球ネットデータ!$A$3:$AK$152,31,0))</f>
        <v>0</v>
      </c>
      <c r="G149" s="129">
        <f t="shared" si="12"/>
        <v>-1</v>
      </c>
      <c r="H149" s="120">
        <f>IF($A149="","",VLOOKUP($A149,野球ネットデータ!$A$3:$AK$152,25,0))</f>
        <v>0</v>
      </c>
      <c r="I149" s="120">
        <f>IF($A149="","",VLOOKUP($A149,野球ネットデータ!$A$3:$AK$152,26,0))</f>
        <v>0</v>
      </c>
      <c r="J149" s="120">
        <f>IF($A149="","",VLOOKUP($A149,野球ネットデータ!$A$3:$AK$152,23,0))</f>
        <v>0</v>
      </c>
      <c r="K149" s="120">
        <f>IF($A149="","",VLOOKUP($A149,野球ネットデータ!$A$3:$AK$152,24,0))</f>
        <v>0</v>
      </c>
      <c r="L149" s="124" t="str">
        <f t="shared" si="13"/>
        <v/>
      </c>
      <c r="M149" s="130"/>
      <c r="R149" s="123">
        <f>IF($A149="","",VLOOKUP($A149,野球ネットデータ!$A$3:$AK$152,33,0))</f>
        <v>0</v>
      </c>
      <c r="S149" s="132" t="e">
        <f>LEFT(IF($A149="","",VLOOKUP($A149,野球ネットデータ!$A$3:$AK$152,33,0)),SEARCH("中学",$R149)-1)</f>
        <v>#VALUE!</v>
      </c>
      <c r="T149" s="123" t="e">
        <f t="shared" si="11"/>
        <v>#VALUE!</v>
      </c>
      <c r="U149" s="133" t="e">
        <f t="shared" si="14"/>
        <v>#VALUE!</v>
      </c>
    </row>
    <row r="150" spans="1:21">
      <c r="A150" s="99">
        <f t="shared" si="10"/>
        <v>142</v>
      </c>
      <c r="B150" s="120"/>
      <c r="C150" s="120">
        <f>IF($A150="","",VLOOKUP($A150,野球ネットデータ!$A$3:$AK$152,9,0))</f>
        <v>0</v>
      </c>
      <c r="D150" s="120">
        <f>IF($A150="","",VLOOKUP($A150,野球ネットデータ!$A$3:$AK$152,10,0))</f>
        <v>0</v>
      </c>
      <c r="E150" s="128">
        <f>IF($A150="","",VLOOKUP($A150,野球ネットデータ!$A$3:$AK$152,13,0))</f>
        <v>0</v>
      </c>
      <c r="F150" s="129">
        <f>IF($A150="","",VLOOKUP($A150,野球ネットデータ!$A$3:$AK$152,31,0))</f>
        <v>0</v>
      </c>
      <c r="G150" s="129">
        <f t="shared" si="12"/>
        <v>-1</v>
      </c>
      <c r="H150" s="120">
        <f>IF($A150="","",VLOOKUP($A150,野球ネットデータ!$A$3:$AK$152,25,0))</f>
        <v>0</v>
      </c>
      <c r="I150" s="120">
        <f>IF($A150="","",VLOOKUP($A150,野球ネットデータ!$A$3:$AK$152,26,0))</f>
        <v>0</v>
      </c>
      <c r="J150" s="120">
        <f>IF($A150="","",VLOOKUP($A150,野球ネットデータ!$A$3:$AK$152,23,0))</f>
        <v>0</v>
      </c>
      <c r="K150" s="120">
        <f>IF($A150="","",VLOOKUP($A150,野球ネットデータ!$A$3:$AK$152,24,0))</f>
        <v>0</v>
      </c>
      <c r="L150" s="124" t="str">
        <f t="shared" si="13"/>
        <v/>
      </c>
      <c r="M150" s="130"/>
      <c r="R150" s="123">
        <f>IF($A150="","",VLOOKUP($A150,野球ネットデータ!$A$3:$AK$152,33,0))</f>
        <v>0</v>
      </c>
      <c r="S150" s="132" t="e">
        <f>LEFT(IF($A150="","",VLOOKUP($A150,野球ネットデータ!$A$3:$AK$152,33,0)),SEARCH("中学",$R150)-1)</f>
        <v>#VALUE!</v>
      </c>
      <c r="T150" s="123" t="e">
        <f t="shared" si="11"/>
        <v>#VALUE!</v>
      </c>
      <c r="U150" s="133" t="e">
        <f t="shared" si="14"/>
        <v>#VALUE!</v>
      </c>
    </row>
    <row r="151" spans="1:21">
      <c r="A151" s="99">
        <f t="shared" si="10"/>
        <v>143</v>
      </c>
      <c r="B151" s="120"/>
      <c r="C151" s="120">
        <f>IF($A151="","",VLOOKUP($A151,野球ネットデータ!$A$3:$AK$152,9,0))</f>
        <v>0</v>
      </c>
      <c r="D151" s="120">
        <f>IF($A151="","",VLOOKUP($A151,野球ネットデータ!$A$3:$AK$152,10,0))</f>
        <v>0</v>
      </c>
      <c r="E151" s="128">
        <f>IF($A151="","",VLOOKUP($A151,野球ネットデータ!$A$3:$AK$152,13,0))</f>
        <v>0</v>
      </c>
      <c r="F151" s="129">
        <f>IF($A151="","",VLOOKUP($A151,野球ネットデータ!$A$3:$AK$152,31,0))</f>
        <v>0</v>
      </c>
      <c r="G151" s="129">
        <f t="shared" si="12"/>
        <v>-1</v>
      </c>
      <c r="H151" s="120">
        <f>IF($A151="","",VLOOKUP($A151,野球ネットデータ!$A$3:$AK$152,25,0))</f>
        <v>0</v>
      </c>
      <c r="I151" s="120">
        <f>IF($A151="","",VLOOKUP($A151,野球ネットデータ!$A$3:$AK$152,26,0))</f>
        <v>0</v>
      </c>
      <c r="J151" s="120">
        <f>IF($A151="","",VLOOKUP($A151,野球ネットデータ!$A$3:$AK$152,23,0))</f>
        <v>0</v>
      </c>
      <c r="K151" s="120">
        <f>IF($A151="","",VLOOKUP($A151,野球ネットデータ!$A$3:$AK$152,24,0))</f>
        <v>0</v>
      </c>
      <c r="L151" s="124" t="str">
        <f t="shared" si="13"/>
        <v/>
      </c>
      <c r="M151" s="130"/>
      <c r="R151" s="123">
        <f>IF($A151="","",VLOOKUP($A151,野球ネットデータ!$A$3:$AK$152,33,0))</f>
        <v>0</v>
      </c>
      <c r="S151" s="132" t="e">
        <f>LEFT(IF($A151="","",VLOOKUP($A151,野球ネットデータ!$A$3:$AK$152,33,0)),SEARCH("中学",$R151)-1)</f>
        <v>#VALUE!</v>
      </c>
      <c r="T151" s="123" t="e">
        <f t="shared" si="11"/>
        <v>#VALUE!</v>
      </c>
      <c r="U151" s="133" t="e">
        <f t="shared" si="14"/>
        <v>#VALUE!</v>
      </c>
    </row>
    <row r="152" spans="1:21">
      <c r="A152" s="99">
        <f t="shared" si="10"/>
        <v>144</v>
      </c>
      <c r="B152" s="120"/>
      <c r="C152" s="120">
        <f>IF($A152="","",VLOOKUP($A152,野球ネットデータ!$A$3:$AK$152,9,0))</f>
        <v>0</v>
      </c>
      <c r="D152" s="120">
        <f>IF($A152="","",VLOOKUP($A152,野球ネットデータ!$A$3:$AK$152,10,0))</f>
        <v>0</v>
      </c>
      <c r="E152" s="128">
        <f>IF($A152="","",VLOOKUP($A152,野球ネットデータ!$A$3:$AK$152,13,0))</f>
        <v>0</v>
      </c>
      <c r="F152" s="129">
        <f>IF($A152="","",VLOOKUP($A152,野球ネットデータ!$A$3:$AK$152,31,0))</f>
        <v>0</v>
      </c>
      <c r="G152" s="129">
        <f t="shared" si="12"/>
        <v>-1</v>
      </c>
      <c r="H152" s="120">
        <f>IF($A152="","",VLOOKUP($A152,野球ネットデータ!$A$3:$AK$152,25,0))</f>
        <v>0</v>
      </c>
      <c r="I152" s="120">
        <f>IF($A152="","",VLOOKUP($A152,野球ネットデータ!$A$3:$AK$152,26,0))</f>
        <v>0</v>
      </c>
      <c r="J152" s="120">
        <f>IF($A152="","",VLOOKUP($A152,野球ネットデータ!$A$3:$AK$152,23,0))</f>
        <v>0</v>
      </c>
      <c r="K152" s="120">
        <f>IF($A152="","",VLOOKUP($A152,野球ネットデータ!$A$3:$AK$152,24,0))</f>
        <v>0</v>
      </c>
      <c r="L152" s="124" t="str">
        <f t="shared" si="13"/>
        <v/>
      </c>
      <c r="M152" s="130"/>
      <c r="R152" s="123">
        <f>IF($A152="","",VLOOKUP($A152,野球ネットデータ!$A$3:$AK$152,33,0))</f>
        <v>0</v>
      </c>
      <c r="S152" s="132" t="e">
        <f>LEFT(IF($A152="","",VLOOKUP($A152,野球ネットデータ!$A$3:$AK$152,33,0)),SEARCH("中学",$R152)-1)</f>
        <v>#VALUE!</v>
      </c>
      <c r="T152" s="123" t="e">
        <f t="shared" si="11"/>
        <v>#VALUE!</v>
      </c>
      <c r="U152" s="133" t="e">
        <f t="shared" si="14"/>
        <v>#VALUE!</v>
      </c>
    </row>
    <row r="153" spans="1:21">
      <c r="A153" s="99">
        <f t="shared" si="10"/>
        <v>145</v>
      </c>
      <c r="B153" s="120"/>
      <c r="C153" s="120">
        <f>IF($A153="","",VLOOKUP($A153,野球ネットデータ!$A$3:$AK$152,9,0))</f>
        <v>0</v>
      </c>
      <c r="D153" s="120">
        <f>IF($A153="","",VLOOKUP($A153,野球ネットデータ!$A$3:$AK$152,10,0))</f>
        <v>0</v>
      </c>
      <c r="E153" s="128">
        <f>IF($A153="","",VLOOKUP($A153,野球ネットデータ!$A$3:$AK$152,13,0))</f>
        <v>0</v>
      </c>
      <c r="F153" s="129">
        <f>IF($A153="","",VLOOKUP($A153,野球ネットデータ!$A$3:$AK$152,31,0))</f>
        <v>0</v>
      </c>
      <c r="G153" s="129">
        <f t="shared" si="12"/>
        <v>-1</v>
      </c>
      <c r="H153" s="120">
        <f>IF($A153="","",VLOOKUP($A153,野球ネットデータ!$A$3:$AK$152,25,0))</f>
        <v>0</v>
      </c>
      <c r="I153" s="120">
        <f>IF($A153="","",VLOOKUP($A153,野球ネットデータ!$A$3:$AK$152,26,0))</f>
        <v>0</v>
      </c>
      <c r="J153" s="120">
        <f>IF($A153="","",VLOOKUP($A153,野球ネットデータ!$A$3:$AK$152,23,0))</f>
        <v>0</v>
      </c>
      <c r="K153" s="120">
        <f>IF($A153="","",VLOOKUP($A153,野球ネットデータ!$A$3:$AK$152,24,0))</f>
        <v>0</v>
      </c>
      <c r="L153" s="124" t="str">
        <f t="shared" si="13"/>
        <v/>
      </c>
      <c r="M153" s="130"/>
      <c r="R153" s="123">
        <f>IF($A153="","",VLOOKUP($A153,野球ネットデータ!$A$3:$AK$152,33,0))</f>
        <v>0</v>
      </c>
      <c r="S153" s="132" t="e">
        <f>LEFT(IF($A153="","",VLOOKUP($A153,野球ネットデータ!$A$3:$AK$152,33,0)),SEARCH("中学",$R153)-1)</f>
        <v>#VALUE!</v>
      </c>
      <c r="T153" s="123" t="e">
        <f t="shared" si="11"/>
        <v>#VALUE!</v>
      </c>
      <c r="U153" s="133" t="e">
        <f t="shared" si="14"/>
        <v>#VALUE!</v>
      </c>
    </row>
    <row r="154" spans="1:21">
      <c r="A154" s="99">
        <f t="shared" si="10"/>
        <v>146</v>
      </c>
      <c r="B154" s="120"/>
      <c r="C154" s="120">
        <f>IF($A154="","",VLOOKUP($A154,野球ネットデータ!$A$3:$AK$152,9,0))</f>
        <v>0</v>
      </c>
      <c r="D154" s="120">
        <f>IF($A154="","",VLOOKUP($A154,野球ネットデータ!$A$3:$AK$152,10,0))</f>
        <v>0</v>
      </c>
      <c r="E154" s="128">
        <f>IF($A154="","",VLOOKUP($A154,野球ネットデータ!$A$3:$AK$152,13,0))</f>
        <v>0</v>
      </c>
      <c r="F154" s="129">
        <f>IF($A154="","",VLOOKUP($A154,野球ネットデータ!$A$3:$AK$152,31,0))</f>
        <v>0</v>
      </c>
      <c r="G154" s="129">
        <f t="shared" si="12"/>
        <v>-1</v>
      </c>
      <c r="H154" s="120">
        <f>IF($A154="","",VLOOKUP($A154,野球ネットデータ!$A$3:$AK$152,25,0))</f>
        <v>0</v>
      </c>
      <c r="I154" s="120">
        <f>IF($A154="","",VLOOKUP($A154,野球ネットデータ!$A$3:$AK$152,26,0))</f>
        <v>0</v>
      </c>
      <c r="J154" s="120">
        <f>IF($A154="","",VLOOKUP($A154,野球ネットデータ!$A$3:$AK$152,23,0))</f>
        <v>0</v>
      </c>
      <c r="K154" s="120">
        <f>IF($A154="","",VLOOKUP($A154,野球ネットデータ!$A$3:$AK$152,24,0))</f>
        <v>0</v>
      </c>
      <c r="L154" s="124" t="str">
        <f t="shared" si="13"/>
        <v/>
      </c>
      <c r="M154" s="130"/>
      <c r="R154" s="123">
        <f>IF($A154="","",VLOOKUP($A154,野球ネットデータ!$A$3:$AK$152,33,0))</f>
        <v>0</v>
      </c>
      <c r="S154" s="132" t="e">
        <f>LEFT(IF($A154="","",VLOOKUP($A154,野球ネットデータ!$A$3:$AK$152,33,0)),SEARCH("中学",$R154)-1)</f>
        <v>#VALUE!</v>
      </c>
      <c r="T154" s="123" t="e">
        <f t="shared" si="11"/>
        <v>#VALUE!</v>
      </c>
      <c r="U154" s="133" t="e">
        <f t="shared" si="14"/>
        <v>#VALUE!</v>
      </c>
    </row>
    <row r="155" spans="1:21">
      <c r="A155" s="99">
        <f t="shared" si="10"/>
        <v>147</v>
      </c>
      <c r="B155" s="120"/>
      <c r="C155" s="120">
        <f>IF($A155="","",VLOOKUP($A155,野球ネットデータ!$A$3:$AK$152,9,0))</f>
        <v>0</v>
      </c>
      <c r="D155" s="120">
        <f>IF($A155="","",VLOOKUP($A155,野球ネットデータ!$A$3:$AK$152,10,0))</f>
        <v>0</v>
      </c>
      <c r="E155" s="128">
        <f>IF($A155="","",VLOOKUP($A155,野球ネットデータ!$A$3:$AK$152,13,0))</f>
        <v>0</v>
      </c>
      <c r="F155" s="129">
        <f>IF($A155="","",VLOOKUP($A155,野球ネットデータ!$A$3:$AK$152,31,0))</f>
        <v>0</v>
      </c>
      <c r="G155" s="129">
        <f t="shared" si="12"/>
        <v>-1</v>
      </c>
      <c r="H155" s="120">
        <f>IF($A155="","",VLOOKUP($A155,野球ネットデータ!$A$3:$AK$152,25,0))</f>
        <v>0</v>
      </c>
      <c r="I155" s="120">
        <f>IF($A155="","",VLOOKUP($A155,野球ネットデータ!$A$3:$AK$152,26,0))</f>
        <v>0</v>
      </c>
      <c r="J155" s="120">
        <f>IF($A155="","",VLOOKUP($A155,野球ネットデータ!$A$3:$AK$152,23,0))</f>
        <v>0</v>
      </c>
      <c r="K155" s="120">
        <f>IF($A155="","",VLOOKUP($A155,野球ネットデータ!$A$3:$AK$152,24,0))</f>
        <v>0</v>
      </c>
      <c r="L155" s="124" t="str">
        <f t="shared" si="13"/>
        <v/>
      </c>
      <c r="M155" s="130"/>
      <c r="R155" s="123">
        <f>IF($A155="","",VLOOKUP($A155,野球ネットデータ!$A$3:$AK$152,33,0))</f>
        <v>0</v>
      </c>
      <c r="S155" s="132" t="e">
        <f>LEFT(IF($A155="","",VLOOKUP($A155,野球ネットデータ!$A$3:$AK$152,33,0)),SEARCH("中学",$R155)-1)</f>
        <v>#VALUE!</v>
      </c>
      <c r="T155" s="123" t="e">
        <f t="shared" si="11"/>
        <v>#VALUE!</v>
      </c>
      <c r="U155" s="133" t="e">
        <f t="shared" si="14"/>
        <v>#VALUE!</v>
      </c>
    </row>
    <row r="156" spans="1:21">
      <c r="A156" s="99">
        <f t="shared" si="10"/>
        <v>148</v>
      </c>
      <c r="B156" s="120"/>
      <c r="C156" s="120">
        <f>IF($A156="","",VLOOKUP($A156,野球ネットデータ!$A$3:$AK$152,9,0))</f>
        <v>0</v>
      </c>
      <c r="D156" s="120">
        <f>IF($A156="","",VLOOKUP($A156,野球ネットデータ!$A$3:$AK$152,10,0))</f>
        <v>0</v>
      </c>
      <c r="E156" s="128">
        <f>IF($A156="","",VLOOKUP($A156,野球ネットデータ!$A$3:$AK$152,13,0))</f>
        <v>0</v>
      </c>
      <c r="F156" s="129">
        <f>IF($A156="","",VLOOKUP($A156,野球ネットデータ!$A$3:$AK$152,31,0))</f>
        <v>0</v>
      </c>
      <c r="G156" s="129">
        <f t="shared" si="12"/>
        <v>-1</v>
      </c>
      <c r="H156" s="120">
        <f>IF($A156="","",VLOOKUP($A156,野球ネットデータ!$A$3:$AK$152,25,0))</f>
        <v>0</v>
      </c>
      <c r="I156" s="120">
        <f>IF($A156="","",VLOOKUP($A156,野球ネットデータ!$A$3:$AK$152,26,0))</f>
        <v>0</v>
      </c>
      <c r="J156" s="120">
        <f>IF($A156="","",VLOOKUP($A156,野球ネットデータ!$A$3:$AK$152,23,0))</f>
        <v>0</v>
      </c>
      <c r="K156" s="120">
        <f>IF($A156="","",VLOOKUP($A156,野球ネットデータ!$A$3:$AK$152,24,0))</f>
        <v>0</v>
      </c>
      <c r="L156" s="124" t="str">
        <f t="shared" si="13"/>
        <v/>
      </c>
      <c r="M156" s="130"/>
      <c r="R156" s="123">
        <f>IF($A156="","",VLOOKUP($A156,野球ネットデータ!$A$3:$AK$152,33,0))</f>
        <v>0</v>
      </c>
      <c r="S156" s="132" t="e">
        <f>LEFT(IF($A156="","",VLOOKUP($A156,野球ネットデータ!$A$3:$AK$152,33,0)),SEARCH("中学",$R156)-1)</f>
        <v>#VALUE!</v>
      </c>
      <c r="T156" s="123" t="e">
        <f t="shared" si="11"/>
        <v>#VALUE!</v>
      </c>
      <c r="U156" s="133" t="e">
        <f t="shared" si="14"/>
        <v>#VALUE!</v>
      </c>
    </row>
    <row r="157" spans="1:21">
      <c r="A157" s="99">
        <f t="shared" si="10"/>
        <v>149</v>
      </c>
      <c r="B157" s="120"/>
      <c r="C157" s="120">
        <f>IF($A157="","",VLOOKUP($A157,野球ネットデータ!$A$3:$AK$152,9,0))</f>
        <v>0</v>
      </c>
      <c r="D157" s="120">
        <f>IF($A157="","",VLOOKUP($A157,野球ネットデータ!$A$3:$AK$152,10,0))</f>
        <v>0</v>
      </c>
      <c r="E157" s="128">
        <f>IF($A157="","",VLOOKUP($A157,野球ネットデータ!$A$3:$AK$152,13,0))</f>
        <v>0</v>
      </c>
      <c r="F157" s="129">
        <f>IF($A157="","",VLOOKUP($A157,野球ネットデータ!$A$3:$AK$152,31,0))</f>
        <v>0</v>
      </c>
      <c r="G157" s="129">
        <f t="shared" si="12"/>
        <v>-1</v>
      </c>
      <c r="H157" s="120">
        <f>IF($A157="","",VLOOKUP($A157,野球ネットデータ!$A$3:$AK$152,25,0))</f>
        <v>0</v>
      </c>
      <c r="I157" s="120">
        <f>IF($A157="","",VLOOKUP($A157,野球ネットデータ!$A$3:$AK$152,26,0))</f>
        <v>0</v>
      </c>
      <c r="J157" s="120">
        <f>IF($A157="","",VLOOKUP($A157,野球ネットデータ!$A$3:$AK$152,23,0))</f>
        <v>0</v>
      </c>
      <c r="K157" s="120">
        <f>IF($A157="","",VLOOKUP($A157,野球ネットデータ!$A$3:$AK$152,24,0))</f>
        <v>0</v>
      </c>
      <c r="L157" s="124" t="str">
        <f t="shared" si="13"/>
        <v/>
      </c>
      <c r="M157" s="130"/>
      <c r="R157" s="123">
        <f>IF($A157="","",VLOOKUP($A157,野球ネットデータ!$A$3:$AK$152,33,0))</f>
        <v>0</v>
      </c>
      <c r="S157" s="132" t="e">
        <f>LEFT(IF($A157="","",VLOOKUP($A157,野球ネットデータ!$A$3:$AK$152,33,0)),SEARCH("中学",$R157)-1)</f>
        <v>#VALUE!</v>
      </c>
      <c r="T157" s="123" t="e">
        <f t="shared" si="11"/>
        <v>#VALUE!</v>
      </c>
      <c r="U157" s="133" t="e">
        <f t="shared" si="14"/>
        <v>#VALUE!</v>
      </c>
    </row>
    <row r="158" spans="1:21">
      <c r="A158" s="99">
        <f t="shared" si="10"/>
        <v>150</v>
      </c>
      <c r="B158" s="120"/>
      <c r="C158" s="120">
        <f>IF($A158="","",VLOOKUP($A158,野球ネットデータ!$A$3:$AK$152,9,0))</f>
        <v>0</v>
      </c>
      <c r="D158" s="120">
        <f>IF($A158="","",VLOOKUP($A158,野球ネットデータ!$A$3:$AK$152,10,0))</f>
        <v>0</v>
      </c>
      <c r="E158" s="128">
        <f>IF($A158="","",VLOOKUP($A158,野球ネットデータ!$A$3:$AK$152,13,0))</f>
        <v>0</v>
      </c>
      <c r="F158" s="129">
        <f>IF($A158="","",VLOOKUP($A158,野球ネットデータ!$A$3:$AK$152,31,0))</f>
        <v>0</v>
      </c>
      <c r="G158" s="129">
        <f t="shared" si="12"/>
        <v>-1</v>
      </c>
      <c r="H158" s="120">
        <f>IF($A158="","",VLOOKUP($A158,野球ネットデータ!$A$3:$AK$152,25,0))</f>
        <v>0</v>
      </c>
      <c r="I158" s="120">
        <f>IF($A158="","",VLOOKUP($A158,野球ネットデータ!$A$3:$AK$152,26,0))</f>
        <v>0</v>
      </c>
      <c r="J158" s="120">
        <f>IF($A158="","",VLOOKUP($A158,野球ネットデータ!$A$3:$AK$152,23,0))</f>
        <v>0</v>
      </c>
      <c r="K158" s="120">
        <f>IF($A158="","",VLOOKUP($A158,野球ネットデータ!$A$3:$AK$152,24,0))</f>
        <v>0</v>
      </c>
      <c r="L158" s="124" t="str">
        <f t="shared" si="13"/>
        <v/>
      </c>
      <c r="M158" s="130"/>
      <c r="R158" s="123">
        <f>IF($A158="","",VLOOKUP($A158,野球ネットデータ!$A$3:$AK$152,33,0))</f>
        <v>0</v>
      </c>
      <c r="S158" s="132" t="e">
        <f>LEFT(IF($A158="","",VLOOKUP($A158,野球ネットデータ!$A$3:$AK$152,33,0)),SEARCH("中学",$R158)-1)</f>
        <v>#VALUE!</v>
      </c>
      <c r="T158" s="123" t="e">
        <f t="shared" si="11"/>
        <v>#VALUE!</v>
      </c>
      <c r="U158" s="133" t="e">
        <f t="shared" si="14"/>
        <v>#VALUE!</v>
      </c>
    </row>
  </sheetData>
  <mergeCells count="2">
    <mergeCell ref="D3:E3"/>
    <mergeCell ref="E2:F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verticalDpi="360" r:id="rId1"/>
  <headerFooter alignWithMargins="0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K293"/>
  <sheetViews>
    <sheetView zoomScale="75" zoomScaleNormal="75" workbookViewId="0">
      <selection activeCell="A10" sqref="A10:A11"/>
    </sheetView>
  </sheetViews>
  <sheetFormatPr defaultColWidth="9.33203125" defaultRowHeight="13.2"/>
  <cols>
    <col min="1" max="1" width="5.33203125" style="25" customWidth="1"/>
    <col min="2" max="56" width="2.21875" style="2" customWidth="1"/>
    <col min="57" max="63" width="9.21875" style="2" customWidth="1"/>
    <col min="64" max="16384" width="9.33203125" style="2"/>
  </cols>
  <sheetData>
    <row r="2" spans="1:63" ht="25.8">
      <c r="B2" s="176" t="s">
        <v>132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63" ht="26.4" thickBot="1">
      <c r="BD3" s="50"/>
      <c r="BE3" s="50"/>
      <c r="BF3" s="50"/>
      <c r="BG3" s="50"/>
      <c r="BH3" s="50"/>
      <c r="BI3" s="50"/>
      <c r="BJ3" s="50"/>
      <c r="BK3" s="50"/>
    </row>
    <row r="4" spans="1:63" ht="12.6" customHeight="1">
      <c r="B4" s="177">
        <f>基礎データ!$D$2</f>
        <v>0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9"/>
      <c r="V4" s="183" t="s">
        <v>3</v>
      </c>
      <c r="W4" s="184"/>
      <c r="X4" s="184"/>
      <c r="Y4" s="184"/>
      <c r="Z4" s="185"/>
      <c r="AA4" s="186">
        <f>基礎データ!$D$5</f>
        <v>0</v>
      </c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7"/>
      <c r="AM4" s="190" t="s">
        <v>133</v>
      </c>
      <c r="AN4" s="191"/>
      <c r="AO4" s="191"/>
      <c r="AP4" s="191"/>
      <c r="AQ4" s="192"/>
      <c r="AR4" s="186">
        <f>基礎データ!$D$6</f>
        <v>0</v>
      </c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96"/>
    </row>
    <row r="5" spans="1:63" ht="15" customHeight="1" thickBot="1">
      <c r="B5" s="180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2"/>
      <c r="V5" s="198" t="s">
        <v>4</v>
      </c>
      <c r="W5" s="199"/>
      <c r="X5" s="199"/>
      <c r="Y5" s="199"/>
      <c r="Z5" s="200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9"/>
      <c r="AM5" s="193"/>
      <c r="AN5" s="194"/>
      <c r="AO5" s="194"/>
      <c r="AP5" s="194"/>
      <c r="AQ5" s="195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97"/>
    </row>
    <row r="6" spans="1:63" ht="15" customHeight="1">
      <c r="B6" s="52"/>
      <c r="C6" s="52"/>
      <c r="D6" s="52"/>
      <c r="E6" s="52"/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2"/>
      <c r="T6" s="52"/>
      <c r="U6" s="52"/>
      <c r="V6" s="52"/>
      <c r="W6" s="52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1"/>
      <c r="AI6" s="1"/>
      <c r="AJ6" s="1"/>
      <c r="AK6" s="1"/>
      <c r="AL6" s="1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63" ht="15" customHeight="1" thickBot="1">
      <c r="AH7" s="52"/>
      <c r="AI7" s="52"/>
      <c r="AJ7" s="52"/>
      <c r="AK7" s="51"/>
      <c r="AL7" s="194" t="s">
        <v>135</v>
      </c>
      <c r="AM7" s="194"/>
      <c r="AN7" s="194"/>
      <c r="AO7" s="194"/>
      <c r="AP7" s="194"/>
      <c r="AQ7" s="194" t="s">
        <v>14</v>
      </c>
      <c r="AR7" s="194"/>
      <c r="AS7" s="194"/>
      <c r="AT7" s="194"/>
      <c r="AU7" s="194" t="s">
        <v>16</v>
      </c>
      <c r="AV7" s="194"/>
      <c r="AW7" s="194"/>
      <c r="AX7" s="194"/>
      <c r="AY7" s="194" t="s">
        <v>73</v>
      </c>
      <c r="AZ7" s="194"/>
      <c r="BA7" s="237" t="s">
        <v>74</v>
      </c>
      <c r="BB7" s="237"/>
      <c r="BC7" s="237"/>
    </row>
    <row r="8" spans="1:63" ht="27" customHeight="1">
      <c r="B8" s="271" t="s">
        <v>5</v>
      </c>
      <c r="C8" s="272"/>
      <c r="D8" s="272"/>
      <c r="E8" s="272"/>
      <c r="F8" s="272"/>
      <c r="G8" s="272"/>
      <c r="H8" s="272"/>
      <c r="I8" s="272" t="s">
        <v>6</v>
      </c>
      <c r="J8" s="272"/>
      <c r="K8" s="272"/>
      <c r="L8" s="272" t="s">
        <v>7</v>
      </c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 t="s">
        <v>8</v>
      </c>
      <c r="AA8" s="272"/>
      <c r="AB8" s="272"/>
      <c r="AC8" s="272"/>
      <c r="AD8" s="272"/>
      <c r="AE8" s="272"/>
      <c r="AF8" s="272"/>
      <c r="AG8" s="272"/>
      <c r="AH8" s="268" t="s">
        <v>9</v>
      </c>
      <c r="AI8" s="269"/>
      <c r="AJ8" s="269"/>
      <c r="AK8" s="269"/>
      <c r="AL8" s="269"/>
      <c r="AM8" s="269"/>
      <c r="AN8" s="269"/>
      <c r="AO8" s="270"/>
      <c r="AP8" s="260" t="s">
        <v>10</v>
      </c>
      <c r="AQ8" s="261"/>
      <c r="AR8" s="261"/>
      <c r="AS8" s="261"/>
      <c r="AT8" s="261"/>
      <c r="AU8" s="261"/>
      <c r="AV8" s="261"/>
      <c r="AW8" s="262"/>
      <c r="AX8" s="258" t="s">
        <v>11</v>
      </c>
      <c r="AY8" s="263"/>
      <c r="AZ8" s="263"/>
      <c r="BA8" s="263"/>
      <c r="BB8" s="263"/>
      <c r="BC8" s="264"/>
    </row>
    <row r="9" spans="1:63" ht="15" customHeight="1">
      <c r="B9" s="273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250" t="s">
        <v>134</v>
      </c>
      <c r="AI9" s="251"/>
      <c r="AJ9" s="251"/>
      <c r="AK9" s="251"/>
      <c r="AL9" s="251"/>
      <c r="AM9" s="251"/>
      <c r="AN9" s="251"/>
      <c r="AO9" s="252"/>
      <c r="AP9" s="157" t="s">
        <v>12</v>
      </c>
      <c r="AQ9" s="158"/>
      <c r="AR9" s="158"/>
      <c r="AS9" s="158"/>
      <c r="AT9" s="158"/>
      <c r="AU9" s="158"/>
      <c r="AV9" s="158"/>
      <c r="AW9" s="159"/>
      <c r="AX9" s="265"/>
      <c r="AY9" s="266"/>
      <c r="AZ9" s="266"/>
      <c r="BA9" s="266"/>
      <c r="BB9" s="266"/>
      <c r="BC9" s="267"/>
    </row>
    <row r="10" spans="1:63" ht="15" customHeight="1">
      <c r="A10" s="160"/>
      <c r="B10" s="161" t="str">
        <f>IF(A10="","",VLOOKUP(A10,基礎データ!$A$9:$M$158,6,0))</f>
        <v/>
      </c>
      <c r="C10" s="162"/>
      <c r="D10" s="162"/>
      <c r="E10" s="162"/>
      <c r="F10" s="162"/>
      <c r="G10" s="162"/>
      <c r="H10" s="162"/>
      <c r="I10" s="165" t="str">
        <f>IF(A10="","",VLOOKUP(A10,基礎データ!$A$9:$M$158,2,0))</f>
        <v/>
      </c>
      <c r="J10" s="165"/>
      <c r="K10" s="165"/>
      <c r="L10" s="167" t="str">
        <f>IF(A10="","",VLOOKUP(A10,基礎データ!$A$9:$M$158,3,0))</f>
        <v/>
      </c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53" t="str">
        <f>IF(A10="","",VLOOKUP(A10,基礎データ!$A$9:$M$158,5,0))</f>
        <v/>
      </c>
      <c r="AA10" s="153"/>
      <c r="AB10" s="153"/>
      <c r="AC10" s="153"/>
      <c r="AD10" s="153"/>
      <c r="AE10" s="153"/>
      <c r="AF10" s="153"/>
      <c r="AG10" s="153"/>
      <c r="AH10" s="154" t="str">
        <f>IF(A10="","",VLOOKUP(A10,基礎データ!$A$9:$M$158,12,0))</f>
        <v/>
      </c>
      <c r="AI10" s="155"/>
      <c r="AJ10" s="155"/>
      <c r="AK10" s="155"/>
      <c r="AL10" s="155"/>
      <c r="AM10" s="155"/>
      <c r="AN10" s="155"/>
      <c r="AO10" s="156"/>
      <c r="AP10" s="146" t="s">
        <v>13</v>
      </c>
      <c r="AQ10" s="146"/>
      <c r="AR10" s="146"/>
      <c r="AS10" s="146"/>
      <c r="AT10" s="146"/>
      <c r="AU10" s="146"/>
      <c r="AV10" s="146"/>
      <c r="AW10" s="146"/>
      <c r="AX10" s="148"/>
      <c r="AY10" s="148"/>
      <c r="AZ10" s="148"/>
      <c r="BA10" s="148"/>
      <c r="BB10" s="148"/>
      <c r="BC10" s="149"/>
    </row>
    <row r="11" spans="1:63" ht="15" customHeight="1">
      <c r="A11" s="160"/>
      <c r="B11" s="161"/>
      <c r="C11" s="162"/>
      <c r="D11" s="162"/>
      <c r="E11" s="162"/>
      <c r="F11" s="162"/>
      <c r="G11" s="162"/>
      <c r="H11" s="162"/>
      <c r="I11" s="165"/>
      <c r="J11" s="165"/>
      <c r="K11" s="165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53"/>
      <c r="AA11" s="153"/>
      <c r="AB11" s="153"/>
      <c r="AC11" s="153"/>
      <c r="AD11" s="153"/>
      <c r="AE11" s="153"/>
      <c r="AF11" s="153"/>
      <c r="AG11" s="153"/>
      <c r="AH11" s="150" t="str">
        <f>IF(A10="","",VLOOKUP(A10,基礎データ!$A$9:$M$158,7,0))</f>
        <v/>
      </c>
      <c r="AI11" s="151"/>
      <c r="AJ11" s="151"/>
      <c r="AK11" s="151"/>
      <c r="AL11" s="151"/>
      <c r="AM11" s="151"/>
      <c r="AN11" s="151"/>
      <c r="AO11" s="152"/>
      <c r="AP11" s="146"/>
      <c r="AQ11" s="146"/>
      <c r="AR11" s="146"/>
      <c r="AS11" s="146"/>
      <c r="AT11" s="146"/>
      <c r="AU11" s="146"/>
      <c r="AV11" s="146"/>
      <c r="AW11" s="146"/>
      <c r="AX11" s="148"/>
      <c r="AY11" s="148"/>
      <c r="AZ11" s="148"/>
      <c r="BA11" s="148"/>
      <c r="BB11" s="148"/>
      <c r="BC11" s="149"/>
    </row>
    <row r="12" spans="1:63" ht="15" customHeight="1">
      <c r="A12" s="160"/>
      <c r="B12" s="161" t="str">
        <f>IF(A12="","",VLOOKUP(A12,基礎データ!$A$9:$M$158,6,0))</f>
        <v/>
      </c>
      <c r="C12" s="162"/>
      <c r="D12" s="162"/>
      <c r="E12" s="162"/>
      <c r="F12" s="162"/>
      <c r="G12" s="162"/>
      <c r="H12" s="162"/>
      <c r="I12" s="165" t="str">
        <f>IF(A12="","",VLOOKUP(A12,基礎データ!$A$9:$M$158,2,0))</f>
        <v/>
      </c>
      <c r="J12" s="165"/>
      <c r="K12" s="165"/>
      <c r="L12" s="167" t="str">
        <f>IF(A12="","",VLOOKUP(A12,基礎データ!$A$9:$M$158,3,0))</f>
        <v/>
      </c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53" t="str">
        <f>IF(A12="","",VLOOKUP(A12,基礎データ!$A$9:$M$158,5,0))</f>
        <v/>
      </c>
      <c r="AA12" s="153"/>
      <c r="AB12" s="153"/>
      <c r="AC12" s="153"/>
      <c r="AD12" s="153"/>
      <c r="AE12" s="153"/>
      <c r="AF12" s="153"/>
      <c r="AG12" s="153"/>
      <c r="AH12" s="154" t="str">
        <f>IF(A12="","",VLOOKUP(A12,基礎データ!$A$9:$M$158,12,0))</f>
        <v/>
      </c>
      <c r="AI12" s="155"/>
      <c r="AJ12" s="155"/>
      <c r="AK12" s="155"/>
      <c r="AL12" s="155"/>
      <c r="AM12" s="155"/>
      <c r="AN12" s="155"/>
      <c r="AO12" s="156"/>
      <c r="AP12" s="146" t="s">
        <v>13</v>
      </c>
      <c r="AQ12" s="146"/>
      <c r="AR12" s="146"/>
      <c r="AS12" s="146"/>
      <c r="AT12" s="146"/>
      <c r="AU12" s="146"/>
      <c r="AV12" s="146"/>
      <c r="AW12" s="146"/>
      <c r="AX12" s="148"/>
      <c r="AY12" s="148"/>
      <c r="AZ12" s="148"/>
      <c r="BA12" s="148"/>
      <c r="BB12" s="148"/>
      <c r="BC12" s="149"/>
    </row>
    <row r="13" spans="1:63" ht="15" customHeight="1">
      <c r="A13" s="160"/>
      <c r="B13" s="161"/>
      <c r="C13" s="162"/>
      <c r="D13" s="162"/>
      <c r="E13" s="162"/>
      <c r="F13" s="162"/>
      <c r="G13" s="162"/>
      <c r="H13" s="162"/>
      <c r="I13" s="165"/>
      <c r="J13" s="165"/>
      <c r="K13" s="165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53"/>
      <c r="AA13" s="153"/>
      <c r="AB13" s="153"/>
      <c r="AC13" s="153"/>
      <c r="AD13" s="153"/>
      <c r="AE13" s="153"/>
      <c r="AF13" s="153"/>
      <c r="AG13" s="153"/>
      <c r="AH13" s="150" t="str">
        <f>IF(A12="","",VLOOKUP(A12,基礎データ!$A$9:$M$158,7,0))</f>
        <v/>
      </c>
      <c r="AI13" s="151"/>
      <c r="AJ13" s="151"/>
      <c r="AK13" s="151"/>
      <c r="AL13" s="151"/>
      <c r="AM13" s="151"/>
      <c r="AN13" s="151"/>
      <c r="AO13" s="152"/>
      <c r="AP13" s="146"/>
      <c r="AQ13" s="146"/>
      <c r="AR13" s="146"/>
      <c r="AS13" s="146"/>
      <c r="AT13" s="146"/>
      <c r="AU13" s="146"/>
      <c r="AV13" s="146"/>
      <c r="AW13" s="146"/>
      <c r="AX13" s="148"/>
      <c r="AY13" s="148"/>
      <c r="AZ13" s="148"/>
      <c r="BA13" s="148"/>
      <c r="BB13" s="148"/>
      <c r="BC13" s="149"/>
    </row>
    <row r="14" spans="1:63" ht="15" customHeight="1">
      <c r="A14" s="160"/>
      <c r="B14" s="161" t="str">
        <f>IF(A14="","",VLOOKUP(A14,基礎データ!$A$9:$M$158,6,0))</f>
        <v/>
      </c>
      <c r="C14" s="162"/>
      <c r="D14" s="162"/>
      <c r="E14" s="162"/>
      <c r="F14" s="162"/>
      <c r="G14" s="162"/>
      <c r="H14" s="162"/>
      <c r="I14" s="165" t="str">
        <f>IF(A14="","",VLOOKUP(A14,基礎データ!$A$9:$M$158,2,0))</f>
        <v/>
      </c>
      <c r="J14" s="165"/>
      <c r="K14" s="165"/>
      <c r="L14" s="167" t="str">
        <f>IF(A14="","",VLOOKUP(A14,基礎データ!$A$9:$M$158,3,0))</f>
        <v/>
      </c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53" t="str">
        <f>IF(A14="","",VLOOKUP(A14,基礎データ!$A$9:$M$158,5,0))</f>
        <v/>
      </c>
      <c r="AA14" s="153"/>
      <c r="AB14" s="153"/>
      <c r="AC14" s="153"/>
      <c r="AD14" s="153"/>
      <c r="AE14" s="153"/>
      <c r="AF14" s="153"/>
      <c r="AG14" s="153"/>
      <c r="AH14" s="154" t="str">
        <f>IF(A14="","",VLOOKUP(A14,基礎データ!$A$9:$M$158,12,0))</f>
        <v/>
      </c>
      <c r="AI14" s="155"/>
      <c r="AJ14" s="155"/>
      <c r="AK14" s="155"/>
      <c r="AL14" s="155"/>
      <c r="AM14" s="155"/>
      <c r="AN14" s="155"/>
      <c r="AO14" s="156"/>
      <c r="AP14" s="146" t="s">
        <v>13</v>
      </c>
      <c r="AQ14" s="146"/>
      <c r="AR14" s="146"/>
      <c r="AS14" s="146"/>
      <c r="AT14" s="146"/>
      <c r="AU14" s="146"/>
      <c r="AV14" s="146"/>
      <c r="AW14" s="146"/>
      <c r="AX14" s="148"/>
      <c r="AY14" s="148"/>
      <c r="AZ14" s="148"/>
      <c r="BA14" s="148"/>
      <c r="BB14" s="148"/>
      <c r="BC14" s="149"/>
    </row>
    <row r="15" spans="1:63" ht="15" customHeight="1">
      <c r="A15" s="160"/>
      <c r="B15" s="161"/>
      <c r="C15" s="162"/>
      <c r="D15" s="162"/>
      <c r="E15" s="162"/>
      <c r="F15" s="162"/>
      <c r="G15" s="162"/>
      <c r="H15" s="162"/>
      <c r="I15" s="165"/>
      <c r="J15" s="165"/>
      <c r="K15" s="165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53"/>
      <c r="AA15" s="153"/>
      <c r="AB15" s="153"/>
      <c r="AC15" s="153"/>
      <c r="AD15" s="153"/>
      <c r="AE15" s="153"/>
      <c r="AF15" s="153"/>
      <c r="AG15" s="153"/>
      <c r="AH15" s="150" t="str">
        <f>IF(A14="","",VLOOKUP(A14,基礎データ!$A$9:$M$158,7,0))</f>
        <v/>
      </c>
      <c r="AI15" s="151"/>
      <c r="AJ15" s="151"/>
      <c r="AK15" s="151"/>
      <c r="AL15" s="151"/>
      <c r="AM15" s="151"/>
      <c r="AN15" s="151"/>
      <c r="AO15" s="152"/>
      <c r="AP15" s="146"/>
      <c r="AQ15" s="146"/>
      <c r="AR15" s="146"/>
      <c r="AS15" s="146"/>
      <c r="AT15" s="146"/>
      <c r="AU15" s="146"/>
      <c r="AV15" s="146"/>
      <c r="AW15" s="146"/>
      <c r="AX15" s="148"/>
      <c r="AY15" s="148"/>
      <c r="AZ15" s="148"/>
      <c r="BA15" s="148"/>
      <c r="BB15" s="148"/>
      <c r="BC15" s="149"/>
    </row>
    <row r="16" spans="1:63" ht="15" customHeight="1">
      <c r="A16" s="160"/>
      <c r="B16" s="161" t="str">
        <f>IF(A16="","",VLOOKUP(A16,基礎データ!$A$9:$M$158,6,0))</f>
        <v/>
      </c>
      <c r="C16" s="162"/>
      <c r="D16" s="162"/>
      <c r="E16" s="162"/>
      <c r="F16" s="162"/>
      <c r="G16" s="162"/>
      <c r="H16" s="162"/>
      <c r="I16" s="165" t="str">
        <f>IF(A16="","",VLOOKUP(A16,基礎データ!$A$9:$M$158,2,0))</f>
        <v/>
      </c>
      <c r="J16" s="165"/>
      <c r="K16" s="165"/>
      <c r="L16" s="167" t="str">
        <f>IF(A16="","",VLOOKUP(A16,基礎データ!$A$9:$M$158,3,0))</f>
        <v/>
      </c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53" t="str">
        <f>IF(A16="","",VLOOKUP(A16,基礎データ!$A$9:$M$158,5,0))</f>
        <v/>
      </c>
      <c r="AA16" s="153"/>
      <c r="AB16" s="153"/>
      <c r="AC16" s="153"/>
      <c r="AD16" s="153"/>
      <c r="AE16" s="153"/>
      <c r="AF16" s="153"/>
      <c r="AG16" s="153"/>
      <c r="AH16" s="154" t="str">
        <f>IF(A16="","",VLOOKUP(A16,基礎データ!$A$9:$M$158,12,0))</f>
        <v/>
      </c>
      <c r="AI16" s="155"/>
      <c r="AJ16" s="155"/>
      <c r="AK16" s="155"/>
      <c r="AL16" s="155"/>
      <c r="AM16" s="155"/>
      <c r="AN16" s="155"/>
      <c r="AO16" s="156"/>
      <c r="AP16" s="146" t="s">
        <v>13</v>
      </c>
      <c r="AQ16" s="146"/>
      <c r="AR16" s="146"/>
      <c r="AS16" s="146"/>
      <c r="AT16" s="146"/>
      <c r="AU16" s="146"/>
      <c r="AV16" s="146"/>
      <c r="AW16" s="146"/>
      <c r="AX16" s="148"/>
      <c r="AY16" s="148"/>
      <c r="AZ16" s="148"/>
      <c r="BA16" s="148"/>
      <c r="BB16" s="148"/>
      <c r="BC16" s="149"/>
    </row>
    <row r="17" spans="1:55" ht="15" customHeight="1">
      <c r="A17" s="160"/>
      <c r="B17" s="161"/>
      <c r="C17" s="162"/>
      <c r="D17" s="162"/>
      <c r="E17" s="162"/>
      <c r="F17" s="162"/>
      <c r="G17" s="162"/>
      <c r="H17" s="162"/>
      <c r="I17" s="165"/>
      <c r="J17" s="165"/>
      <c r="K17" s="165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53"/>
      <c r="AA17" s="153"/>
      <c r="AB17" s="153"/>
      <c r="AC17" s="153"/>
      <c r="AD17" s="153"/>
      <c r="AE17" s="153"/>
      <c r="AF17" s="153"/>
      <c r="AG17" s="153"/>
      <c r="AH17" s="150" t="str">
        <f>IF(A16="","",VLOOKUP(A16,基礎データ!$A$9:$M$158,7,0))</f>
        <v/>
      </c>
      <c r="AI17" s="151"/>
      <c r="AJ17" s="151"/>
      <c r="AK17" s="151"/>
      <c r="AL17" s="151"/>
      <c r="AM17" s="151"/>
      <c r="AN17" s="151"/>
      <c r="AO17" s="152"/>
      <c r="AP17" s="146"/>
      <c r="AQ17" s="146"/>
      <c r="AR17" s="146"/>
      <c r="AS17" s="146"/>
      <c r="AT17" s="146"/>
      <c r="AU17" s="146"/>
      <c r="AV17" s="146"/>
      <c r="AW17" s="146"/>
      <c r="AX17" s="148"/>
      <c r="AY17" s="148"/>
      <c r="AZ17" s="148"/>
      <c r="BA17" s="148"/>
      <c r="BB17" s="148"/>
      <c r="BC17" s="149"/>
    </row>
    <row r="18" spans="1:55" ht="15" customHeight="1">
      <c r="A18" s="160"/>
      <c r="B18" s="161" t="str">
        <f>IF(A18="","",VLOOKUP(A18,基礎データ!$A$9:$M$158,6,0))</f>
        <v/>
      </c>
      <c r="C18" s="162"/>
      <c r="D18" s="162"/>
      <c r="E18" s="162"/>
      <c r="F18" s="162"/>
      <c r="G18" s="162"/>
      <c r="H18" s="162"/>
      <c r="I18" s="165" t="str">
        <f>IF(A18="","",VLOOKUP(A18,基礎データ!$A$9:$M$158,2,0))</f>
        <v/>
      </c>
      <c r="J18" s="165"/>
      <c r="K18" s="165"/>
      <c r="L18" s="167" t="str">
        <f>IF(A18="","",VLOOKUP(A18,基礎データ!$A$9:$M$158,3,0))</f>
        <v/>
      </c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53" t="str">
        <f>IF(A18="","",VLOOKUP(A18,基礎データ!$A$9:$M$158,5,0))</f>
        <v/>
      </c>
      <c r="AA18" s="153"/>
      <c r="AB18" s="153"/>
      <c r="AC18" s="153"/>
      <c r="AD18" s="153"/>
      <c r="AE18" s="153"/>
      <c r="AF18" s="153"/>
      <c r="AG18" s="153"/>
      <c r="AH18" s="154" t="str">
        <f>IF(A18="","",VLOOKUP(A18,基礎データ!$A$9:$M$158,12,0))</f>
        <v/>
      </c>
      <c r="AI18" s="155"/>
      <c r="AJ18" s="155"/>
      <c r="AK18" s="155"/>
      <c r="AL18" s="155"/>
      <c r="AM18" s="155"/>
      <c r="AN18" s="155"/>
      <c r="AO18" s="156"/>
      <c r="AP18" s="146" t="s">
        <v>13</v>
      </c>
      <c r="AQ18" s="146"/>
      <c r="AR18" s="146"/>
      <c r="AS18" s="146"/>
      <c r="AT18" s="146"/>
      <c r="AU18" s="146"/>
      <c r="AV18" s="146"/>
      <c r="AW18" s="146"/>
      <c r="AX18" s="148"/>
      <c r="AY18" s="148"/>
      <c r="AZ18" s="148"/>
      <c r="BA18" s="148"/>
      <c r="BB18" s="148"/>
      <c r="BC18" s="149"/>
    </row>
    <row r="19" spans="1:55" ht="15" customHeight="1">
      <c r="A19" s="160"/>
      <c r="B19" s="161"/>
      <c r="C19" s="162"/>
      <c r="D19" s="162"/>
      <c r="E19" s="162"/>
      <c r="F19" s="162"/>
      <c r="G19" s="162"/>
      <c r="H19" s="162"/>
      <c r="I19" s="165"/>
      <c r="J19" s="165"/>
      <c r="K19" s="165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53"/>
      <c r="AA19" s="153"/>
      <c r="AB19" s="153"/>
      <c r="AC19" s="153"/>
      <c r="AD19" s="153"/>
      <c r="AE19" s="153"/>
      <c r="AF19" s="153"/>
      <c r="AG19" s="153"/>
      <c r="AH19" s="150" t="str">
        <f>IF(A18="","",VLOOKUP(A18,基礎データ!$A$9:$M$158,7,0))</f>
        <v/>
      </c>
      <c r="AI19" s="151"/>
      <c r="AJ19" s="151"/>
      <c r="AK19" s="151"/>
      <c r="AL19" s="151"/>
      <c r="AM19" s="151"/>
      <c r="AN19" s="151"/>
      <c r="AO19" s="152"/>
      <c r="AP19" s="146"/>
      <c r="AQ19" s="146"/>
      <c r="AR19" s="146"/>
      <c r="AS19" s="146"/>
      <c r="AT19" s="146"/>
      <c r="AU19" s="146"/>
      <c r="AV19" s="146"/>
      <c r="AW19" s="146"/>
      <c r="AX19" s="148"/>
      <c r="AY19" s="148"/>
      <c r="AZ19" s="148"/>
      <c r="BA19" s="148"/>
      <c r="BB19" s="148"/>
      <c r="BC19" s="149"/>
    </row>
    <row r="20" spans="1:55" ht="15" customHeight="1">
      <c r="A20" s="160"/>
      <c r="B20" s="161" t="str">
        <f>IF(A20="","",VLOOKUP(A20,基礎データ!$A$9:$M$158,6,0))</f>
        <v/>
      </c>
      <c r="C20" s="162"/>
      <c r="D20" s="162"/>
      <c r="E20" s="162"/>
      <c r="F20" s="162"/>
      <c r="G20" s="162"/>
      <c r="H20" s="162"/>
      <c r="I20" s="165" t="str">
        <f>IF(A20="","",VLOOKUP(A20,基礎データ!$A$9:$M$158,2,0))</f>
        <v/>
      </c>
      <c r="J20" s="165"/>
      <c r="K20" s="165"/>
      <c r="L20" s="167" t="str">
        <f>IF(A20="","",VLOOKUP(A20,基礎データ!$A$9:$M$158,3,0))</f>
        <v/>
      </c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53" t="str">
        <f>IF(A20="","",VLOOKUP(A20,基礎データ!$A$9:$M$158,5,0))</f>
        <v/>
      </c>
      <c r="AA20" s="153"/>
      <c r="AB20" s="153"/>
      <c r="AC20" s="153"/>
      <c r="AD20" s="153"/>
      <c r="AE20" s="153"/>
      <c r="AF20" s="153"/>
      <c r="AG20" s="153"/>
      <c r="AH20" s="154" t="str">
        <f>IF(A20="","",VLOOKUP(A20,基礎データ!$A$9:$M$158,12,0))</f>
        <v/>
      </c>
      <c r="AI20" s="155"/>
      <c r="AJ20" s="155"/>
      <c r="AK20" s="155"/>
      <c r="AL20" s="155"/>
      <c r="AM20" s="155"/>
      <c r="AN20" s="155"/>
      <c r="AO20" s="156"/>
      <c r="AP20" s="146" t="s">
        <v>13</v>
      </c>
      <c r="AQ20" s="146"/>
      <c r="AR20" s="146"/>
      <c r="AS20" s="146"/>
      <c r="AT20" s="146"/>
      <c r="AU20" s="146"/>
      <c r="AV20" s="146"/>
      <c r="AW20" s="146"/>
      <c r="AX20" s="148"/>
      <c r="AY20" s="148"/>
      <c r="AZ20" s="148"/>
      <c r="BA20" s="148"/>
      <c r="BB20" s="148"/>
      <c r="BC20" s="149"/>
    </row>
    <row r="21" spans="1:55" ht="15" customHeight="1">
      <c r="A21" s="160"/>
      <c r="B21" s="161"/>
      <c r="C21" s="162"/>
      <c r="D21" s="162"/>
      <c r="E21" s="162"/>
      <c r="F21" s="162"/>
      <c r="G21" s="162"/>
      <c r="H21" s="162"/>
      <c r="I21" s="165"/>
      <c r="J21" s="165"/>
      <c r="K21" s="165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53"/>
      <c r="AA21" s="153"/>
      <c r="AB21" s="153"/>
      <c r="AC21" s="153"/>
      <c r="AD21" s="153"/>
      <c r="AE21" s="153"/>
      <c r="AF21" s="153"/>
      <c r="AG21" s="153"/>
      <c r="AH21" s="150" t="str">
        <f>IF(A20="","",VLOOKUP(A20,基礎データ!$A$9:$M$158,7,0))</f>
        <v/>
      </c>
      <c r="AI21" s="151"/>
      <c r="AJ21" s="151"/>
      <c r="AK21" s="151"/>
      <c r="AL21" s="151"/>
      <c r="AM21" s="151"/>
      <c r="AN21" s="151"/>
      <c r="AO21" s="152"/>
      <c r="AP21" s="146"/>
      <c r="AQ21" s="146"/>
      <c r="AR21" s="146"/>
      <c r="AS21" s="146"/>
      <c r="AT21" s="146"/>
      <c r="AU21" s="146"/>
      <c r="AV21" s="146"/>
      <c r="AW21" s="146"/>
      <c r="AX21" s="148"/>
      <c r="AY21" s="148"/>
      <c r="AZ21" s="148"/>
      <c r="BA21" s="148"/>
      <c r="BB21" s="148"/>
      <c r="BC21" s="149"/>
    </row>
    <row r="22" spans="1:55" ht="15" customHeight="1">
      <c r="A22" s="160"/>
      <c r="B22" s="161" t="str">
        <f>IF(A22="","",VLOOKUP(A22,基礎データ!$A$9:$M$158,6,0))</f>
        <v/>
      </c>
      <c r="C22" s="162"/>
      <c r="D22" s="162"/>
      <c r="E22" s="162"/>
      <c r="F22" s="162"/>
      <c r="G22" s="162"/>
      <c r="H22" s="162"/>
      <c r="I22" s="165" t="str">
        <f>IF(A22="","",VLOOKUP(A22,基礎データ!$A$9:$M$158,2,0))</f>
        <v/>
      </c>
      <c r="J22" s="165"/>
      <c r="K22" s="165"/>
      <c r="L22" s="167" t="str">
        <f>IF(A22="","",VLOOKUP(A22,基礎データ!$A$9:$M$158,3,0))</f>
        <v/>
      </c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53" t="str">
        <f>IF(A22="","",VLOOKUP(A22,基礎データ!$A$9:$M$158,5,0))</f>
        <v/>
      </c>
      <c r="AA22" s="153"/>
      <c r="AB22" s="153"/>
      <c r="AC22" s="153"/>
      <c r="AD22" s="153"/>
      <c r="AE22" s="153"/>
      <c r="AF22" s="153"/>
      <c r="AG22" s="153"/>
      <c r="AH22" s="154" t="str">
        <f>IF(A22="","",VLOOKUP(A22,基礎データ!$A$9:$M$158,12,0))</f>
        <v/>
      </c>
      <c r="AI22" s="155"/>
      <c r="AJ22" s="155"/>
      <c r="AK22" s="155"/>
      <c r="AL22" s="155"/>
      <c r="AM22" s="155"/>
      <c r="AN22" s="155"/>
      <c r="AO22" s="156"/>
      <c r="AP22" s="146" t="s">
        <v>13</v>
      </c>
      <c r="AQ22" s="146"/>
      <c r="AR22" s="146"/>
      <c r="AS22" s="146"/>
      <c r="AT22" s="146"/>
      <c r="AU22" s="146"/>
      <c r="AV22" s="146"/>
      <c r="AW22" s="146"/>
      <c r="AX22" s="148"/>
      <c r="AY22" s="148"/>
      <c r="AZ22" s="148"/>
      <c r="BA22" s="148"/>
      <c r="BB22" s="148"/>
      <c r="BC22" s="149"/>
    </row>
    <row r="23" spans="1:55" ht="15" customHeight="1">
      <c r="A23" s="160"/>
      <c r="B23" s="161"/>
      <c r="C23" s="162"/>
      <c r="D23" s="162"/>
      <c r="E23" s="162"/>
      <c r="F23" s="162"/>
      <c r="G23" s="162"/>
      <c r="H23" s="162"/>
      <c r="I23" s="165"/>
      <c r="J23" s="165"/>
      <c r="K23" s="165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53"/>
      <c r="AA23" s="153"/>
      <c r="AB23" s="153"/>
      <c r="AC23" s="153"/>
      <c r="AD23" s="153"/>
      <c r="AE23" s="153"/>
      <c r="AF23" s="153"/>
      <c r="AG23" s="153"/>
      <c r="AH23" s="150" t="str">
        <f>IF(A22="","",VLOOKUP(A22,基礎データ!$A$9:$M$158,7,0))</f>
        <v/>
      </c>
      <c r="AI23" s="151"/>
      <c r="AJ23" s="151"/>
      <c r="AK23" s="151"/>
      <c r="AL23" s="151"/>
      <c r="AM23" s="151"/>
      <c r="AN23" s="151"/>
      <c r="AO23" s="152"/>
      <c r="AP23" s="146"/>
      <c r="AQ23" s="146"/>
      <c r="AR23" s="146"/>
      <c r="AS23" s="146"/>
      <c r="AT23" s="146"/>
      <c r="AU23" s="146"/>
      <c r="AV23" s="146"/>
      <c r="AW23" s="146"/>
      <c r="AX23" s="148"/>
      <c r="AY23" s="148"/>
      <c r="AZ23" s="148"/>
      <c r="BA23" s="148"/>
      <c r="BB23" s="148"/>
      <c r="BC23" s="149"/>
    </row>
    <row r="24" spans="1:55" ht="15" customHeight="1">
      <c r="A24" s="160"/>
      <c r="B24" s="161" t="str">
        <f>IF(A24="","",VLOOKUP(A24,基礎データ!$A$9:$M$158,6,0))</f>
        <v/>
      </c>
      <c r="C24" s="162"/>
      <c r="D24" s="162"/>
      <c r="E24" s="162"/>
      <c r="F24" s="162"/>
      <c r="G24" s="162"/>
      <c r="H24" s="162"/>
      <c r="I24" s="165" t="str">
        <f>IF(A24="","",VLOOKUP(A24,基礎データ!$A$9:$M$158,2,0))</f>
        <v/>
      </c>
      <c r="J24" s="165"/>
      <c r="K24" s="165"/>
      <c r="L24" s="167" t="str">
        <f>IF(A24="","",VLOOKUP(A24,基礎データ!$A$9:$M$158,3,0))</f>
        <v/>
      </c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53" t="str">
        <f>IF(A24="","",VLOOKUP(A24,基礎データ!$A$9:$M$158,5,0))</f>
        <v/>
      </c>
      <c r="AA24" s="153"/>
      <c r="AB24" s="153"/>
      <c r="AC24" s="153"/>
      <c r="AD24" s="153"/>
      <c r="AE24" s="153"/>
      <c r="AF24" s="153"/>
      <c r="AG24" s="153"/>
      <c r="AH24" s="154" t="str">
        <f>IF(A24="","",VLOOKUP(A24,基礎データ!$A$9:$M$158,12,0))</f>
        <v/>
      </c>
      <c r="AI24" s="155"/>
      <c r="AJ24" s="155"/>
      <c r="AK24" s="155"/>
      <c r="AL24" s="155"/>
      <c r="AM24" s="155"/>
      <c r="AN24" s="155"/>
      <c r="AO24" s="156"/>
      <c r="AP24" s="146" t="s">
        <v>13</v>
      </c>
      <c r="AQ24" s="146"/>
      <c r="AR24" s="146"/>
      <c r="AS24" s="146"/>
      <c r="AT24" s="146"/>
      <c r="AU24" s="146"/>
      <c r="AV24" s="146"/>
      <c r="AW24" s="146"/>
      <c r="AX24" s="148"/>
      <c r="AY24" s="148"/>
      <c r="AZ24" s="148"/>
      <c r="BA24" s="148"/>
      <c r="BB24" s="148"/>
      <c r="BC24" s="149"/>
    </row>
    <row r="25" spans="1:55" ht="15" customHeight="1">
      <c r="A25" s="160"/>
      <c r="B25" s="161"/>
      <c r="C25" s="162"/>
      <c r="D25" s="162"/>
      <c r="E25" s="162"/>
      <c r="F25" s="162"/>
      <c r="G25" s="162"/>
      <c r="H25" s="162"/>
      <c r="I25" s="165"/>
      <c r="J25" s="165"/>
      <c r="K25" s="165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53"/>
      <c r="AA25" s="153"/>
      <c r="AB25" s="153"/>
      <c r="AC25" s="153"/>
      <c r="AD25" s="153"/>
      <c r="AE25" s="153"/>
      <c r="AF25" s="153"/>
      <c r="AG25" s="153"/>
      <c r="AH25" s="150" t="str">
        <f>IF(A24="","",VLOOKUP(A24,基礎データ!$A$9:$M$158,7,0))</f>
        <v/>
      </c>
      <c r="AI25" s="151"/>
      <c r="AJ25" s="151"/>
      <c r="AK25" s="151"/>
      <c r="AL25" s="151"/>
      <c r="AM25" s="151"/>
      <c r="AN25" s="151"/>
      <c r="AO25" s="152"/>
      <c r="AP25" s="146"/>
      <c r="AQ25" s="146"/>
      <c r="AR25" s="146"/>
      <c r="AS25" s="146"/>
      <c r="AT25" s="146"/>
      <c r="AU25" s="146"/>
      <c r="AV25" s="146"/>
      <c r="AW25" s="146"/>
      <c r="AX25" s="148"/>
      <c r="AY25" s="148"/>
      <c r="AZ25" s="148"/>
      <c r="BA25" s="148"/>
      <c r="BB25" s="148"/>
      <c r="BC25" s="149"/>
    </row>
    <row r="26" spans="1:55" ht="15" customHeight="1">
      <c r="A26" s="160"/>
      <c r="B26" s="161" t="str">
        <f>IF(A26="","",VLOOKUP(A26,基礎データ!$A$9:$M$158,6,0))</f>
        <v/>
      </c>
      <c r="C26" s="162"/>
      <c r="D26" s="162"/>
      <c r="E26" s="162"/>
      <c r="F26" s="162"/>
      <c r="G26" s="162"/>
      <c r="H26" s="162"/>
      <c r="I26" s="165" t="str">
        <f>IF(A26="","",VLOOKUP(A26,基礎データ!$A$9:$M$158,2,0))</f>
        <v/>
      </c>
      <c r="J26" s="165"/>
      <c r="K26" s="165"/>
      <c r="L26" s="167" t="str">
        <f>IF(A26="","",VLOOKUP(A26,基礎データ!$A$9:$M$158,3,0))</f>
        <v/>
      </c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53" t="str">
        <f>IF(A26="","",VLOOKUP(A26,基礎データ!$A$9:$M$158,5,0))</f>
        <v/>
      </c>
      <c r="AA26" s="153"/>
      <c r="AB26" s="153"/>
      <c r="AC26" s="153"/>
      <c r="AD26" s="153"/>
      <c r="AE26" s="153"/>
      <c r="AF26" s="153"/>
      <c r="AG26" s="153"/>
      <c r="AH26" s="154" t="str">
        <f>IF(A26="","",VLOOKUP(A26,基礎データ!$A$9:$M$158,12,0))</f>
        <v/>
      </c>
      <c r="AI26" s="155"/>
      <c r="AJ26" s="155"/>
      <c r="AK26" s="155"/>
      <c r="AL26" s="155"/>
      <c r="AM26" s="155"/>
      <c r="AN26" s="155"/>
      <c r="AO26" s="156"/>
      <c r="AP26" s="146" t="s">
        <v>13</v>
      </c>
      <c r="AQ26" s="146"/>
      <c r="AR26" s="146"/>
      <c r="AS26" s="146"/>
      <c r="AT26" s="146"/>
      <c r="AU26" s="146"/>
      <c r="AV26" s="146"/>
      <c r="AW26" s="146"/>
      <c r="AX26" s="148"/>
      <c r="AY26" s="148"/>
      <c r="AZ26" s="148"/>
      <c r="BA26" s="148"/>
      <c r="BB26" s="148"/>
      <c r="BC26" s="149"/>
    </row>
    <row r="27" spans="1:55" ht="15" customHeight="1">
      <c r="A27" s="160"/>
      <c r="B27" s="161"/>
      <c r="C27" s="162"/>
      <c r="D27" s="162"/>
      <c r="E27" s="162"/>
      <c r="F27" s="162"/>
      <c r="G27" s="162"/>
      <c r="H27" s="162"/>
      <c r="I27" s="165"/>
      <c r="J27" s="165"/>
      <c r="K27" s="165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53"/>
      <c r="AA27" s="153"/>
      <c r="AB27" s="153"/>
      <c r="AC27" s="153"/>
      <c r="AD27" s="153"/>
      <c r="AE27" s="153"/>
      <c r="AF27" s="153"/>
      <c r="AG27" s="153"/>
      <c r="AH27" s="150" t="str">
        <f>IF(A26="","",VLOOKUP(A26,基礎データ!$A$9:$M$158,7,0))</f>
        <v/>
      </c>
      <c r="AI27" s="151"/>
      <c r="AJ27" s="151"/>
      <c r="AK27" s="151"/>
      <c r="AL27" s="151"/>
      <c r="AM27" s="151"/>
      <c r="AN27" s="151"/>
      <c r="AO27" s="152"/>
      <c r="AP27" s="146"/>
      <c r="AQ27" s="146"/>
      <c r="AR27" s="146"/>
      <c r="AS27" s="146"/>
      <c r="AT27" s="146"/>
      <c r="AU27" s="146"/>
      <c r="AV27" s="146"/>
      <c r="AW27" s="146"/>
      <c r="AX27" s="148"/>
      <c r="AY27" s="148"/>
      <c r="AZ27" s="148"/>
      <c r="BA27" s="148"/>
      <c r="BB27" s="148"/>
      <c r="BC27" s="149"/>
    </row>
    <row r="28" spans="1:55" ht="15" customHeight="1">
      <c r="A28" s="160"/>
      <c r="B28" s="161" t="str">
        <f>IF(A28="","",VLOOKUP(A28,基礎データ!$A$9:$M$158,6,0))</f>
        <v/>
      </c>
      <c r="C28" s="162"/>
      <c r="D28" s="162"/>
      <c r="E28" s="162"/>
      <c r="F28" s="162"/>
      <c r="G28" s="162"/>
      <c r="H28" s="162"/>
      <c r="I28" s="165" t="str">
        <f>IF(A28="","",VLOOKUP(A28,基礎データ!$A$9:$M$158,2,0))</f>
        <v/>
      </c>
      <c r="J28" s="165"/>
      <c r="K28" s="165"/>
      <c r="L28" s="167" t="str">
        <f>IF(A28="","",VLOOKUP(A28,基礎データ!$A$9:$M$158,3,0))</f>
        <v/>
      </c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53" t="str">
        <f>IF(A28="","",VLOOKUP(A28,基礎データ!$A$9:$M$158,5,0))</f>
        <v/>
      </c>
      <c r="AA28" s="153"/>
      <c r="AB28" s="153"/>
      <c r="AC28" s="153"/>
      <c r="AD28" s="153"/>
      <c r="AE28" s="153"/>
      <c r="AF28" s="153"/>
      <c r="AG28" s="153"/>
      <c r="AH28" s="154" t="str">
        <f>IF(A28="","",VLOOKUP(A28,基礎データ!$A$9:$M$158,12,0))</f>
        <v/>
      </c>
      <c r="AI28" s="155"/>
      <c r="AJ28" s="155"/>
      <c r="AK28" s="155"/>
      <c r="AL28" s="155"/>
      <c r="AM28" s="155"/>
      <c r="AN28" s="155"/>
      <c r="AO28" s="156"/>
      <c r="AP28" s="146" t="s">
        <v>13</v>
      </c>
      <c r="AQ28" s="146"/>
      <c r="AR28" s="146"/>
      <c r="AS28" s="146"/>
      <c r="AT28" s="146"/>
      <c r="AU28" s="146"/>
      <c r="AV28" s="146"/>
      <c r="AW28" s="146"/>
      <c r="AX28" s="148"/>
      <c r="AY28" s="148"/>
      <c r="AZ28" s="148"/>
      <c r="BA28" s="148"/>
      <c r="BB28" s="148"/>
      <c r="BC28" s="149"/>
    </row>
    <row r="29" spans="1:55" ht="15" customHeight="1">
      <c r="A29" s="160"/>
      <c r="B29" s="161"/>
      <c r="C29" s="162"/>
      <c r="D29" s="162"/>
      <c r="E29" s="162"/>
      <c r="F29" s="162"/>
      <c r="G29" s="162"/>
      <c r="H29" s="162"/>
      <c r="I29" s="165"/>
      <c r="J29" s="165"/>
      <c r="K29" s="165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53"/>
      <c r="AA29" s="153"/>
      <c r="AB29" s="153"/>
      <c r="AC29" s="153"/>
      <c r="AD29" s="153"/>
      <c r="AE29" s="153"/>
      <c r="AF29" s="153"/>
      <c r="AG29" s="153"/>
      <c r="AH29" s="150" t="str">
        <f>IF(A28="","",VLOOKUP(A28,基礎データ!$A$9:$M$158,7,0))</f>
        <v/>
      </c>
      <c r="AI29" s="151"/>
      <c r="AJ29" s="151"/>
      <c r="AK29" s="151"/>
      <c r="AL29" s="151"/>
      <c r="AM29" s="151"/>
      <c r="AN29" s="151"/>
      <c r="AO29" s="152"/>
      <c r="AP29" s="146"/>
      <c r="AQ29" s="146"/>
      <c r="AR29" s="146"/>
      <c r="AS29" s="146"/>
      <c r="AT29" s="146"/>
      <c r="AU29" s="146"/>
      <c r="AV29" s="146"/>
      <c r="AW29" s="146"/>
      <c r="AX29" s="148"/>
      <c r="AY29" s="148"/>
      <c r="AZ29" s="148"/>
      <c r="BA29" s="148"/>
      <c r="BB29" s="148"/>
      <c r="BC29" s="149"/>
    </row>
    <row r="30" spans="1:55" ht="15" customHeight="1">
      <c r="A30" s="160"/>
      <c r="B30" s="161" t="str">
        <f>IF(A30="","",VLOOKUP(A30,基礎データ!$A$9:$M$158,6,0))</f>
        <v/>
      </c>
      <c r="C30" s="162"/>
      <c r="D30" s="162"/>
      <c r="E30" s="162"/>
      <c r="F30" s="162"/>
      <c r="G30" s="162"/>
      <c r="H30" s="162"/>
      <c r="I30" s="165" t="str">
        <f>IF(A30="","",VLOOKUP(A30,基礎データ!$A$9:$M$158,2,0))</f>
        <v/>
      </c>
      <c r="J30" s="165"/>
      <c r="K30" s="165"/>
      <c r="L30" s="167" t="str">
        <f>IF(A30="","",VLOOKUP(A30,基礎データ!$A$9:$M$158,3,0))</f>
        <v/>
      </c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53" t="str">
        <f>IF(A30="","",VLOOKUP(A30,基礎データ!$A$9:$M$158,5,0))</f>
        <v/>
      </c>
      <c r="AA30" s="153"/>
      <c r="AB30" s="153"/>
      <c r="AC30" s="153"/>
      <c r="AD30" s="153"/>
      <c r="AE30" s="153"/>
      <c r="AF30" s="153"/>
      <c r="AG30" s="153"/>
      <c r="AH30" s="154" t="str">
        <f>IF(A30="","",VLOOKUP(A30,基礎データ!$A$9:$M$158,12,0))</f>
        <v/>
      </c>
      <c r="AI30" s="155"/>
      <c r="AJ30" s="155"/>
      <c r="AK30" s="155"/>
      <c r="AL30" s="155"/>
      <c r="AM30" s="155"/>
      <c r="AN30" s="155"/>
      <c r="AO30" s="156"/>
      <c r="AP30" s="146" t="s">
        <v>13</v>
      </c>
      <c r="AQ30" s="146"/>
      <c r="AR30" s="146"/>
      <c r="AS30" s="146"/>
      <c r="AT30" s="146"/>
      <c r="AU30" s="146"/>
      <c r="AV30" s="146"/>
      <c r="AW30" s="146"/>
      <c r="AX30" s="148"/>
      <c r="AY30" s="148"/>
      <c r="AZ30" s="148"/>
      <c r="BA30" s="148"/>
      <c r="BB30" s="148"/>
      <c r="BC30" s="149"/>
    </row>
    <row r="31" spans="1:55" ht="15" customHeight="1">
      <c r="A31" s="160"/>
      <c r="B31" s="161"/>
      <c r="C31" s="162"/>
      <c r="D31" s="162"/>
      <c r="E31" s="162"/>
      <c r="F31" s="162"/>
      <c r="G31" s="162"/>
      <c r="H31" s="162"/>
      <c r="I31" s="165"/>
      <c r="J31" s="165"/>
      <c r="K31" s="165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53"/>
      <c r="AA31" s="153"/>
      <c r="AB31" s="153"/>
      <c r="AC31" s="153"/>
      <c r="AD31" s="153"/>
      <c r="AE31" s="153"/>
      <c r="AF31" s="153"/>
      <c r="AG31" s="153"/>
      <c r="AH31" s="150" t="str">
        <f>IF(A30="","",VLOOKUP(A30,基礎データ!$A$9:$M$158,7,0))</f>
        <v/>
      </c>
      <c r="AI31" s="151"/>
      <c r="AJ31" s="151"/>
      <c r="AK31" s="151"/>
      <c r="AL31" s="151"/>
      <c r="AM31" s="151"/>
      <c r="AN31" s="151"/>
      <c r="AO31" s="152"/>
      <c r="AP31" s="146"/>
      <c r="AQ31" s="146"/>
      <c r="AR31" s="146"/>
      <c r="AS31" s="146"/>
      <c r="AT31" s="146"/>
      <c r="AU31" s="146"/>
      <c r="AV31" s="146"/>
      <c r="AW31" s="146"/>
      <c r="AX31" s="148"/>
      <c r="AY31" s="148"/>
      <c r="AZ31" s="148"/>
      <c r="BA31" s="148"/>
      <c r="BB31" s="148"/>
      <c r="BC31" s="149"/>
    </row>
    <row r="32" spans="1:55" ht="15" customHeight="1">
      <c r="A32" s="160"/>
      <c r="B32" s="161" t="str">
        <f>IF(A32="","",VLOOKUP(A32,基礎データ!$A$9:$M$158,6,0))</f>
        <v/>
      </c>
      <c r="C32" s="162"/>
      <c r="D32" s="162"/>
      <c r="E32" s="162"/>
      <c r="F32" s="162"/>
      <c r="G32" s="162"/>
      <c r="H32" s="162"/>
      <c r="I32" s="165" t="str">
        <f>IF(A32="","",VLOOKUP(A32,基礎データ!$A$9:$M$158,2,0))</f>
        <v/>
      </c>
      <c r="J32" s="165"/>
      <c r="K32" s="165"/>
      <c r="L32" s="167" t="str">
        <f>IF(A32="","",VLOOKUP(A32,基礎データ!$A$9:$M$158,3,0))</f>
        <v/>
      </c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53" t="str">
        <f>IF(A32="","",VLOOKUP(A32,基礎データ!$A$9:$M$158,5,0))</f>
        <v/>
      </c>
      <c r="AA32" s="153"/>
      <c r="AB32" s="153"/>
      <c r="AC32" s="153"/>
      <c r="AD32" s="153"/>
      <c r="AE32" s="153"/>
      <c r="AF32" s="153"/>
      <c r="AG32" s="153"/>
      <c r="AH32" s="154" t="str">
        <f>IF(A32="","",VLOOKUP(A32,基礎データ!$A$9:$M$158,12,0))</f>
        <v/>
      </c>
      <c r="AI32" s="155"/>
      <c r="AJ32" s="155"/>
      <c r="AK32" s="155"/>
      <c r="AL32" s="155"/>
      <c r="AM32" s="155"/>
      <c r="AN32" s="155"/>
      <c r="AO32" s="156"/>
      <c r="AP32" s="146" t="s">
        <v>13</v>
      </c>
      <c r="AQ32" s="146"/>
      <c r="AR32" s="146"/>
      <c r="AS32" s="146"/>
      <c r="AT32" s="146"/>
      <c r="AU32" s="146"/>
      <c r="AV32" s="146"/>
      <c r="AW32" s="146"/>
      <c r="AX32" s="148"/>
      <c r="AY32" s="148"/>
      <c r="AZ32" s="148"/>
      <c r="BA32" s="148"/>
      <c r="BB32" s="148"/>
      <c r="BC32" s="149"/>
    </row>
    <row r="33" spans="1:55" ht="15" customHeight="1">
      <c r="A33" s="160"/>
      <c r="B33" s="161"/>
      <c r="C33" s="162"/>
      <c r="D33" s="162"/>
      <c r="E33" s="162"/>
      <c r="F33" s="162"/>
      <c r="G33" s="162"/>
      <c r="H33" s="162"/>
      <c r="I33" s="165"/>
      <c r="J33" s="165"/>
      <c r="K33" s="165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53"/>
      <c r="AA33" s="153"/>
      <c r="AB33" s="153"/>
      <c r="AC33" s="153"/>
      <c r="AD33" s="153"/>
      <c r="AE33" s="153"/>
      <c r="AF33" s="153"/>
      <c r="AG33" s="153"/>
      <c r="AH33" s="150" t="str">
        <f>IF(A32="","",VLOOKUP(A32,基礎データ!$A$9:$M$158,7,0))</f>
        <v/>
      </c>
      <c r="AI33" s="151"/>
      <c r="AJ33" s="151"/>
      <c r="AK33" s="151"/>
      <c r="AL33" s="151"/>
      <c r="AM33" s="151"/>
      <c r="AN33" s="151"/>
      <c r="AO33" s="152"/>
      <c r="AP33" s="146"/>
      <c r="AQ33" s="146"/>
      <c r="AR33" s="146"/>
      <c r="AS33" s="146"/>
      <c r="AT33" s="146"/>
      <c r="AU33" s="146"/>
      <c r="AV33" s="146"/>
      <c r="AW33" s="146"/>
      <c r="AX33" s="148"/>
      <c r="AY33" s="148"/>
      <c r="AZ33" s="148"/>
      <c r="BA33" s="148"/>
      <c r="BB33" s="148"/>
      <c r="BC33" s="149"/>
    </row>
    <row r="34" spans="1:55" ht="15" customHeight="1">
      <c r="A34" s="160"/>
      <c r="B34" s="161" t="str">
        <f>IF(A34="","",VLOOKUP(A34,基礎データ!$A$9:$M$158,6,0))</f>
        <v/>
      </c>
      <c r="C34" s="162"/>
      <c r="D34" s="162"/>
      <c r="E34" s="162"/>
      <c r="F34" s="162"/>
      <c r="G34" s="162"/>
      <c r="H34" s="162"/>
      <c r="I34" s="165" t="str">
        <f>IF(A34="","",VLOOKUP(A34,基礎データ!$A$9:$M$158,2,0))</f>
        <v/>
      </c>
      <c r="J34" s="165"/>
      <c r="K34" s="165"/>
      <c r="L34" s="167" t="str">
        <f>IF(A34="","",VLOOKUP(A34,基礎データ!$A$9:$M$158,3,0))</f>
        <v/>
      </c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53" t="str">
        <f>IF(A34="","",VLOOKUP(A34,基礎データ!$A$9:$M$158,5,0))</f>
        <v/>
      </c>
      <c r="AA34" s="153"/>
      <c r="AB34" s="153"/>
      <c r="AC34" s="153"/>
      <c r="AD34" s="153"/>
      <c r="AE34" s="153"/>
      <c r="AF34" s="153"/>
      <c r="AG34" s="153"/>
      <c r="AH34" s="154" t="str">
        <f>IF(A34="","",VLOOKUP(A34,基礎データ!$A$9:$M$158,12,0))</f>
        <v/>
      </c>
      <c r="AI34" s="155"/>
      <c r="AJ34" s="155"/>
      <c r="AK34" s="155"/>
      <c r="AL34" s="155"/>
      <c r="AM34" s="155"/>
      <c r="AN34" s="155"/>
      <c r="AO34" s="156"/>
      <c r="AP34" s="146" t="s">
        <v>13</v>
      </c>
      <c r="AQ34" s="146"/>
      <c r="AR34" s="146"/>
      <c r="AS34" s="146"/>
      <c r="AT34" s="146"/>
      <c r="AU34" s="146"/>
      <c r="AV34" s="146"/>
      <c r="AW34" s="146"/>
      <c r="AX34" s="148"/>
      <c r="AY34" s="148"/>
      <c r="AZ34" s="148"/>
      <c r="BA34" s="148"/>
      <c r="BB34" s="148"/>
      <c r="BC34" s="149"/>
    </row>
    <row r="35" spans="1:55" ht="15" customHeight="1">
      <c r="A35" s="160"/>
      <c r="B35" s="161"/>
      <c r="C35" s="162"/>
      <c r="D35" s="162"/>
      <c r="E35" s="162"/>
      <c r="F35" s="162"/>
      <c r="G35" s="162"/>
      <c r="H35" s="162"/>
      <c r="I35" s="165"/>
      <c r="J35" s="165"/>
      <c r="K35" s="165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53"/>
      <c r="AA35" s="153"/>
      <c r="AB35" s="153"/>
      <c r="AC35" s="153"/>
      <c r="AD35" s="153"/>
      <c r="AE35" s="153"/>
      <c r="AF35" s="153"/>
      <c r="AG35" s="153"/>
      <c r="AH35" s="150" t="str">
        <f>IF(A34="","",VLOOKUP(A34,基礎データ!$A$9:$M$158,7,0))</f>
        <v/>
      </c>
      <c r="AI35" s="151"/>
      <c r="AJ35" s="151"/>
      <c r="AK35" s="151"/>
      <c r="AL35" s="151"/>
      <c r="AM35" s="151"/>
      <c r="AN35" s="151"/>
      <c r="AO35" s="152"/>
      <c r="AP35" s="146"/>
      <c r="AQ35" s="146"/>
      <c r="AR35" s="146"/>
      <c r="AS35" s="146"/>
      <c r="AT35" s="146"/>
      <c r="AU35" s="146"/>
      <c r="AV35" s="146"/>
      <c r="AW35" s="146"/>
      <c r="AX35" s="148"/>
      <c r="AY35" s="148"/>
      <c r="AZ35" s="148"/>
      <c r="BA35" s="148"/>
      <c r="BB35" s="148"/>
      <c r="BC35" s="149"/>
    </row>
    <row r="36" spans="1:55" ht="15" customHeight="1">
      <c r="A36" s="160"/>
      <c r="B36" s="161" t="str">
        <f>IF(A36="","",VLOOKUP(A36,基礎データ!$A$9:$M$158,6,0))</f>
        <v/>
      </c>
      <c r="C36" s="162"/>
      <c r="D36" s="162"/>
      <c r="E36" s="162"/>
      <c r="F36" s="162"/>
      <c r="G36" s="162"/>
      <c r="H36" s="162"/>
      <c r="I36" s="165" t="str">
        <f>IF(A36="","",VLOOKUP(A36,基礎データ!$A$9:$M$158,2,0))</f>
        <v/>
      </c>
      <c r="J36" s="165"/>
      <c r="K36" s="165"/>
      <c r="L36" s="167" t="str">
        <f>IF(A36="","",VLOOKUP(A36,基礎データ!$A$9:$M$158,3,0))</f>
        <v/>
      </c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53" t="str">
        <f>IF(A36="","",VLOOKUP(A36,基礎データ!$A$9:$M$158,5,0))</f>
        <v/>
      </c>
      <c r="AA36" s="153"/>
      <c r="AB36" s="153"/>
      <c r="AC36" s="153"/>
      <c r="AD36" s="153"/>
      <c r="AE36" s="153"/>
      <c r="AF36" s="153"/>
      <c r="AG36" s="153"/>
      <c r="AH36" s="154" t="str">
        <f>IF(A36="","",VLOOKUP(A36,基礎データ!$A$9:$M$158,12,0))</f>
        <v/>
      </c>
      <c r="AI36" s="155"/>
      <c r="AJ36" s="155"/>
      <c r="AK36" s="155"/>
      <c r="AL36" s="155"/>
      <c r="AM36" s="155"/>
      <c r="AN36" s="155"/>
      <c r="AO36" s="156"/>
      <c r="AP36" s="146" t="s">
        <v>13</v>
      </c>
      <c r="AQ36" s="146"/>
      <c r="AR36" s="146"/>
      <c r="AS36" s="146"/>
      <c r="AT36" s="146"/>
      <c r="AU36" s="146"/>
      <c r="AV36" s="146"/>
      <c r="AW36" s="146"/>
      <c r="AX36" s="148"/>
      <c r="AY36" s="148"/>
      <c r="AZ36" s="148"/>
      <c r="BA36" s="148"/>
      <c r="BB36" s="148"/>
      <c r="BC36" s="149"/>
    </row>
    <row r="37" spans="1:55" ht="15" customHeight="1">
      <c r="A37" s="160"/>
      <c r="B37" s="161"/>
      <c r="C37" s="162"/>
      <c r="D37" s="162"/>
      <c r="E37" s="162"/>
      <c r="F37" s="162"/>
      <c r="G37" s="162"/>
      <c r="H37" s="162"/>
      <c r="I37" s="165"/>
      <c r="J37" s="165"/>
      <c r="K37" s="165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53"/>
      <c r="AA37" s="153"/>
      <c r="AB37" s="153"/>
      <c r="AC37" s="153"/>
      <c r="AD37" s="153"/>
      <c r="AE37" s="153"/>
      <c r="AF37" s="153"/>
      <c r="AG37" s="153"/>
      <c r="AH37" s="150" t="str">
        <f>IF(A36="","",VLOOKUP(A36,基礎データ!$A$9:$M$158,7,0))</f>
        <v/>
      </c>
      <c r="AI37" s="151"/>
      <c r="AJ37" s="151"/>
      <c r="AK37" s="151"/>
      <c r="AL37" s="151"/>
      <c r="AM37" s="151"/>
      <c r="AN37" s="151"/>
      <c r="AO37" s="152"/>
      <c r="AP37" s="146"/>
      <c r="AQ37" s="146"/>
      <c r="AR37" s="146"/>
      <c r="AS37" s="146"/>
      <c r="AT37" s="146"/>
      <c r="AU37" s="146"/>
      <c r="AV37" s="146"/>
      <c r="AW37" s="146"/>
      <c r="AX37" s="148"/>
      <c r="AY37" s="148"/>
      <c r="AZ37" s="148"/>
      <c r="BA37" s="148"/>
      <c r="BB37" s="148"/>
      <c r="BC37" s="149"/>
    </row>
    <row r="38" spans="1:55" ht="15" customHeight="1">
      <c r="A38" s="160"/>
      <c r="B38" s="161" t="str">
        <f>IF(A38="","",VLOOKUP(A38,基礎データ!$A$9:$M$158,6,0))</f>
        <v/>
      </c>
      <c r="C38" s="162"/>
      <c r="D38" s="162"/>
      <c r="E38" s="162"/>
      <c r="F38" s="162"/>
      <c r="G38" s="162"/>
      <c r="H38" s="162"/>
      <c r="I38" s="165" t="str">
        <f>IF(A38="","",VLOOKUP(A38,基礎データ!$A$9:$M$158,2,0))</f>
        <v/>
      </c>
      <c r="J38" s="165"/>
      <c r="K38" s="165"/>
      <c r="L38" s="167" t="str">
        <f>IF(A38="","",VLOOKUP(A38,基礎データ!$A$9:$M$158,3,0))</f>
        <v/>
      </c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53" t="str">
        <f>IF(A38="","",VLOOKUP(A38,基礎データ!$A$9:$M$158,5,0))</f>
        <v/>
      </c>
      <c r="AA38" s="153"/>
      <c r="AB38" s="153"/>
      <c r="AC38" s="153"/>
      <c r="AD38" s="153"/>
      <c r="AE38" s="153"/>
      <c r="AF38" s="153"/>
      <c r="AG38" s="153"/>
      <c r="AH38" s="154" t="str">
        <f>IF(A38="","",VLOOKUP(A38,基礎データ!$A$9:$M$158,12,0))</f>
        <v/>
      </c>
      <c r="AI38" s="155"/>
      <c r="AJ38" s="155"/>
      <c r="AK38" s="155"/>
      <c r="AL38" s="155"/>
      <c r="AM38" s="155"/>
      <c r="AN38" s="155"/>
      <c r="AO38" s="156"/>
      <c r="AP38" s="146" t="s">
        <v>13</v>
      </c>
      <c r="AQ38" s="146"/>
      <c r="AR38" s="146"/>
      <c r="AS38" s="146"/>
      <c r="AT38" s="146"/>
      <c r="AU38" s="146"/>
      <c r="AV38" s="146"/>
      <c r="AW38" s="146"/>
      <c r="AX38" s="148"/>
      <c r="AY38" s="148"/>
      <c r="AZ38" s="148"/>
      <c r="BA38" s="148"/>
      <c r="BB38" s="148"/>
      <c r="BC38" s="149"/>
    </row>
    <row r="39" spans="1:55" ht="15" customHeight="1">
      <c r="A39" s="160"/>
      <c r="B39" s="161"/>
      <c r="C39" s="162"/>
      <c r="D39" s="162"/>
      <c r="E39" s="162"/>
      <c r="F39" s="162"/>
      <c r="G39" s="162"/>
      <c r="H39" s="162"/>
      <c r="I39" s="165"/>
      <c r="J39" s="165"/>
      <c r="K39" s="165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53"/>
      <c r="AA39" s="153"/>
      <c r="AB39" s="153"/>
      <c r="AC39" s="153"/>
      <c r="AD39" s="153"/>
      <c r="AE39" s="153"/>
      <c r="AF39" s="153"/>
      <c r="AG39" s="153"/>
      <c r="AH39" s="150" t="str">
        <f>IF(A38="","",VLOOKUP(A38,基礎データ!$A$9:$M$158,7,0))</f>
        <v/>
      </c>
      <c r="AI39" s="151"/>
      <c r="AJ39" s="151"/>
      <c r="AK39" s="151"/>
      <c r="AL39" s="151"/>
      <c r="AM39" s="151"/>
      <c r="AN39" s="151"/>
      <c r="AO39" s="152"/>
      <c r="AP39" s="146"/>
      <c r="AQ39" s="146"/>
      <c r="AR39" s="146"/>
      <c r="AS39" s="146"/>
      <c r="AT39" s="146"/>
      <c r="AU39" s="146"/>
      <c r="AV39" s="146"/>
      <c r="AW39" s="146"/>
      <c r="AX39" s="148"/>
      <c r="AY39" s="148"/>
      <c r="AZ39" s="148"/>
      <c r="BA39" s="148"/>
      <c r="BB39" s="148"/>
      <c r="BC39" s="149"/>
    </row>
    <row r="40" spans="1:55" ht="15" customHeight="1">
      <c r="A40" s="160"/>
      <c r="B40" s="161" t="str">
        <f>IF(A40="","",VLOOKUP(A40,基礎データ!$A$9:$M$158,6,0))</f>
        <v/>
      </c>
      <c r="C40" s="162"/>
      <c r="D40" s="162"/>
      <c r="E40" s="162"/>
      <c r="F40" s="162"/>
      <c r="G40" s="162"/>
      <c r="H40" s="162"/>
      <c r="I40" s="165" t="str">
        <f>IF(A40="","",VLOOKUP(A40,基礎データ!$A$9:$M$158,2,0))</f>
        <v/>
      </c>
      <c r="J40" s="165"/>
      <c r="K40" s="165"/>
      <c r="L40" s="167" t="str">
        <f>IF(A40="","",VLOOKUP(A40,基礎データ!$A$9:$M$158,3,0))</f>
        <v/>
      </c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53" t="str">
        <f>IF(A40="","",VLOOKUP(A40,基礎データ!$A$9:$M$158,5,0))</f>
        <v/>
      </c>
      <c r="AA40" s="153"/>
      <c r="AB40" s="153"/>
      <c r="AC40" s="153"/>
      <c r="AD40" s="153"/>
      <c r="AE40" s="153"/>
      <c r="AF40" s="153"/>
      <c r="AG40" s="153"/>
      <c r="AH40" s="154" t="str">
        <f>IF(A40="","",VLOOKUP(A40,基礎データ!$A$9:$M$158,12,0))</f>
        <v/>
      </c>
      <c r="AI40" s="155"/>
      <c r="AJ40" s="155"/>
      <c r="AK40" s="155"/>
      <c r="AL40" s="155"/>
      <c r="AM40" s="155"/>
      <c r="AN40" s="155"/>
      <c r="AO40" s="156"/>
      <c r="AP40" s="146" t="s">
        <v>13</v>
      </c>
      <c r="AQ40" s="146"/>
      <c r="AR40" s="146"/>
      <c r="AS40" s="146"/>
      <c r="AT40" s="146"/>
      <c r="AU40" s="146"/>
      <c r="AV40" s="146"/>
      <c r="AW40" s="146"/>
      <c r="AX40" s="148"/>
      <c r="AY40" s="148"/>
      <c r="AZ40" s="148"/>
      <c r="BA40" s="148"/>
      <c r="BB40" s="148"/>
      <c r="BC40" s="149"/>
    </row>
    <row r="41" spans="1:55" ht="15" customHeight="1">
      <c r="A41" s="160"/>
      <c r="B41" s="161"/>
      <c r="C41" s="162"/>
      <c r="D41" s="162"/>
      <c r="E41" s="162"/>
      <c r="F41" s="162"/>
      <c r="G41" s="162"/>
      <c r="H41" s="162"/>
      <c r="I41" s="165"/>
      <c r="J41" s="165"/>
      <c r="K41" s="165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53"/>
      <c r="AA41" s="153"/>
      <c r="AB41" s="153"/>
      <c r="AC41" s="153"/>
      <c r="AD41" s="153"/>
      <c r="AE41" s="153"/>
      <c r="AF41" s="153"/>
      <c r="AG41" s="153"/>
      <c r="AH41" s="150" t="str">
        <f>IF(A40="","",VLOOKUP(A40,基礎データ!$A$9:$M$158,7,0))</f>
        <v/>
      </c>
      <c r="AI41" s="151"/>
      <c r="AJ41" s="151"/>
      <c r="AK41" s="151"/>
      <c r="AL41" s="151"/>
      <c r="AM41" s="151"/>
      <c r="AN41" s="151"/>
      <c r="AO41" s="152"/>
      <c r="AP41" s="146"/>
      <c r="AQ41" s="146"/>
      <c r="AR41" s="146"/>
      <c r="AS41" s="146"/>
      <c r="AT41" s="146"/>
      <c r="AU41" s="146"/>
      <c r="AV41" s="146"/>
      <c r="AW41" s="146"/>
      <c r="AX41" s="148"/>
      <c r="AY41" s="148"/>
      <c r="AZ41" s="148"/>
      <c r="BA41" s="148"/>
      <c r="BB41" s="148"/>
      <c r="BC41" s="149"/>
    </row>
    <row r="42" spans="1:55" ht="15" customHeight="1">
      <c r="A42" s="160"/>
      <c r="B42" s="161" t="str">
        <f>IF(A42="","",VLOOKUP(A42,基礎データ!$A$9:$M$158,6,0))</f>
        <v/>
      </c>
      <c r="C42" s="162"/>
      <c r="D42" s="162"/>
      <c r="E42" s="162"/>
      <c r="F42" s="162"/>
      <c r="G42" s="162"/>
      <c r="H42" s="162"/>
      <c r="I42" s="165" t="str">
        <f>IF(A42="","",VLOOKUP(A42,基礎データ!$A$9:$M$158,2,0))</f>
        <v/>
      </c>
      <c r="J42" s="165"/>
      <c r="K42" s="165"/>
      <c r="L42" s="167" t="str">
        <f>IF(A42="","",VLOOKUP(A42,基礎データ!$A$9:$M$158,3,0))</f>
        <v/>
      </c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53" t="str">
        <f>IF(A42="","",VLOOKUP(A42,基礎データ!$A$9:$M$158,5,0))</f>
        <v/>
      </c>
      <c r="AA42" s="153"/>
      <c r="AB42" s="153"/>
      <c r="AC42" s="153"/>
      <c r="AD42" s="153"/>
      <c r="AE42" s="153"/>
      <c r="AF42" s="153"/>
      <c r="AG42" s="153"/>
      <c r="AH42" s="154" t="str">
        <f>IF(A42="","",VLOOKUP(A42,基礎データ!$A$9:$M$158,12,0))</f>
        <v/>
      </c>
      <c r="AI42" s="155"/>
      <c r="AJ42" s="155"/>
      <c r="AK42" s="155"/>
      <c r="AL42" s="155"/>
      <c r="AM42" s="155"/>
      <c r="AN42" s="155"/>
      <c r="AO42" s="156"/>
      <c r="AP42" s="146" t="s">
        <v>13</v>
      </c>
      <c r="AQ42" s="146"/>
      <c r="AR42" s="146"/>
      <c r="AS42" s="146"/>
      <c r="AT42" s="146"/>
      <c r="AU42" s="146"/>
      <c r="AV42" s="146"/>
      <c r="AW42" s="146"/>
      <c r="AX42" s="148"/>
      <c r="AY42" s="148"/>
      <c r="AZ42" s="148"/>
      <c r="BA42" s="148"/>
      <c r="BB42" s="148"/>
      <c r="BC42" s="149"/>
    </row>
    <row r="43" spans="1:55" ht="15" customHeight="1">
      <c r="A43" s="160"/>
      <c r="B43" s="161"/>
      <c r="C43" s="162"/>
      <c r="D43" s="162"/>
      <c r="E43" s="162"/>
      <c r="F43" s="162"/>
      <c r="G43" s="162"/>
      <c r="H43" s="162"/>
      <c r="I43" s="165"/>
      <c r="J43" s="165"/>
      <c r="K43" s="165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53"/>
      <c r="AA43" s="153"/>
      <c r="AB43" s="153"/>
      <c r="AC43" s="153"/>
      <c r="AD43" s="153"/>
      <c r="AE43" s="153"/>
      <c r="AF43" s="153"/>
      <c r="AG43" s="153"/>
      <c r="AH43" s="150" t="str">
        <f>IF(A42="","",VLOOKUP(A42,基礎データ!$A$9:$M$158,7,0))</f>
        <v/>
      </c>
      <c r="AI43" s="151"/>
      <c r="AJ43" s="151"/>
      <c r="AK43" s="151"/>
      <c r="AL43" s="151"/>
      <c r="AM43" s="151"/>
      <c r="AN43" s="151"/>
      <c r="AO43" s="152"/>
      <c r="AP43" s="146"/>
      <c r="AQ43" s="146"/>
      <c r="AR43" s="146"/>
      <c r="AS43" s="146"/>
      <c r="AT43" s="146"/>
      <c r="AU43" s="146"/>
      <c r="AV43" s="146"/>
      <c r="AW43" s="146"/>
      <c r="AX43" s="148"/>
      <c r="AY43" s="148"/>
      <c r="AZ43" s="148"/>
      <c r="BA43" s="148"/>
      <c r="BB43" s="148"/>
      <c r="BC43" s="149"/>
    </row>
    <row r="44" spans="1:55" ht="15" customHeight="1">
      <c r="A44" s="160"/>
      <c r="B44" s="161" t="str">
        <f>IF(A44="","",VLOOKUP(A44,基礎データ!$A$9:$M$158,6,0))</f>
        <v/>
      </c>
      <c r="C44" s="162"/>
      <c r="D44" s="162"/>
      <c r="E44" s="162"/>
      <c r="F44" s="162"/>
      <c r="G44" s="162"/>
      <c r="H44" s="162"/>
      <c r="I44" s="165" t="str">
        <f>IF(A44="","",VLOOKUP(A44,基礎データ!$A$9:$M$158,2,0))</f>
        <v/>
      </c>
      <c r="J44" s="165"/>
      <c r="K44" s="165"/>
      <c r="L44" s="167" t="str">
        <f>IF(A44="","",VLOOKUP(A44,基礎データ!$A$9:$M$158,3,0))</f>
        <v/>
      </c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53" t="str">
        <f>IF(A44="","",VLOOKUP(A44,基礎データ!$A$9:$M$158,5,0))</f>
        <v/>
      </c>
      <c r="AA44" s="153"/>
      <c r="AB44" s="153"/>
      <c r="AC44" s="153"/>
      <c r="AD44" s="153"/>
      <c r="AE44" s="153"/>
      <c r="AF44" s="153"/>
      <c r="AG44" s="153"/>
      <c r="AH44" s="154" t="str">
        <f>IF(A44="","",VLOOKUP(A44,基礎データ!$A$9:$M$158,12,0))</f>
        <v/>
      </c>
      <c r="AI44" s="155"/>
      <c r="AJ44" s="155"/>
      <c r="AK44" s="155"/>
      <c r="AL44" s="155"/>
      <c r="AM44" s="155"/>
      <c r="AN44" s="155"/>
      <c r="AO44" s="156"/>
      <c r="AP44" s="146" t="s">
        <v>13</v>
      </c>
      <c r="AQ44" s="146"/>
      <c r="AR44" s="146"/>
      <c r="AS44" s="146"/>
      <c r="AT44" s="146"/>
      <c r="AU44" s="146"/>
      <c r="AV44" s="146"/>
      <c r="AW44" s="146"/>
      <c r="AX44" s="148"/>
      <c r="AY44" s="148"/>
      <c r="AZ44" s="148"/>
      <c r="BA44" s="148"/>
      <c r="BB44" s="148"/>
      <c r="BC44" s="149"/>
    </row>
    <row r="45" spans="1:55" ht="15" customHeight="1">
      <c r="A45" s="160"/>
      <c r="B45" s="161"/>
      <c r="C45" s="162"/>
      <c r="D45" s="162"/>
      <c r="E45" s="162"/>
      <c r="F45" s="162"/>
      <c r="G45" s="162"/>
      <c r="H45" s="162"/>
      <c r="I45" s="165"/>
      <c r="J45" s="165"/>
      <c r="K45" s="165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53"/>
      <c r="AA45" s="153"/>
      <c r="AB45" s="153"/>
      <c r="AC45" s="153"/>
      <c r="AD45" s="153"/>
      <c r="AE45" s="153"/>
      <c r="AF45" s="153"/>
      <c r="AG45" s="153"/>
      <c r="AH45" s="150" t="str">
        <f>IF(A44="","",VLOOKUP(A44,基礎データ!$A$9:$M$158,7,0))</f>
        <v/>
      </c>
      <c r="AI45" s="151"/>
      <c r="AJ45" s="151"/>
      <c r="AK45" s="151"/>
      <c r="AL45" s="151"/>
      <c r="AM45" s="151"/>
      <c r="AN45" s="151"/>
      <c r="AO45" s="152"/>
      <c r="AP45" s="146"/>
      <c r="AQ45" s="146"/>
      <c r="AR45" s="146"/>
      <c r="AS45" s="146"/>
      <c r="AT45" s="146"/>
      <c r="AU45" s="146"/>
      <c r="AV45" s="146"/>
      <c r="AW45" s="146"/>
      <c r="AX45" s="148"/>
      <c r="AY45" s="148"/>
      <c r="AZ45" s="148"/>
      <c r="BA45" s="148"/>
      <c r="BB45" s="148"/>
      <c r="BC45" s="149"/>
    </row>
    <row r="46" spans="1:55" ht="15" customHeight="1">
      <c r="A46" s="160"/>
      <c r="B46" s="161" t="str">
        <f>IF(A46="","",VLOOKUP(A46,基礎データ!$A$9:$M$158,6,0))</f>
        <v/>
      </c>
      <c r="C46" s="162"/>
      <c r="D46" s="162"/>
      <c r="E46" s="162"/>
      <c r="F46" s="162"/>
      <c r="G46" s="162"/>
      <c r="H46" s="162"/>
      <c r="I46" s="165" t="str">
        <f>IF(A46="","",VLOOKUP(A46,基礎データ!$A$9:$M$158,2,0))</f>
        <v/>
      </c>
      <c r="J46" s="165"/>
      <c r="K46" s="165"/>
      <c r="L46" s="167" t="str">
        <f>IF(A46="","",VLOOKUP(A46,基礎データ!$A$9:$M$158,3,0))</f>
        <v/>
      </c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53" t="str">
        <f>IF(A46="","",VLOOKUP(A46,基礎データ!$A$9:$M$158,5,0))</f>
        <v/>
      </c>
      <c r="AA46" s="153"/>
      <c r="AB46" s="153"/>
      <c r="AC46" s="153"/>
      <c r="AD46" s="153"/>
      <c r="AE46" s="153"/>
      <c r="AF46" s="153"/>
      <c r="AG46" s="153"/>
      <c r="AH46" s="154" t="str">
        <f>IF(A46="","",VLOOKUP(A46,基礎データ!$A$9:$M$158,12,0))</f>
        <v/>
      </c>
      <c r="AI46" s="155"/>
      <c r="AJ46" s="155"/>
      <c r="AK46" s="155"/>
      <c r="AL46" s="155"/>
      <c r="AM46" s="155"/>
      <c r="AN46" s="155"/>
      <c r="AO46" s="156"/>
      <c r="AP46" s="146" t="s">
        <v>13</v>
      </c>
      <c r="AQ46" s="146"/>
      <c r="AR46" s="146"/>
      <c r="AS46" s="146"/>
      <c r="AT46" s="146"/>
      <c r="AU46" s="146"/>
      <c r="AV46" s="146"/>
      <c r="AW46" s="146"/>
      <c r="AX46" s="148"/>
      <c r="AY46" s="148"/>
      <c r="AZ46" s="148"/>
      <c r="BA46" s="148"/>
      <c r="BB46" s="148"/>
      <c r="BC46" s="149"/>
    </row>
    <row r="47" spans="1:55" ht="15" customHeight="1">
      <c r="A47" s="160"/>
      <c r="B47" s="161"/>
      <c r="C47" s="162"/>
      <c r="D47" s="162"/>
      <c r="E47" s="162"/>
      <c r="F47" s="162"/>
      <c r="G47" s="162"/>
      <c r="H47" s="162"/>
      <c r="I47" s="165"/>
      <c r="J47" s="165"/>
      <c r="K47" s="165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53"/>
      <c r="AA47" s="153"/>
      <c r="AB47" s="153"/>
      <c r="AC47" s="153"/>
      <c r="AD47" s="153"/>
      <c r="AE47" s="153"/>
      <c r="AF47" s="153"/>
      <c r="AG47" s="153"/>
      <c r="AH47" s="150" t="str">
        <f>IF(A46="","",VLOOKUP(A46,基礎データ!$A$9:$M$158,7,0))</f>
        <v/>
      </c>
      <c r="AI47" s="151"/>
      <c r="AJ47" s="151"/>
      <c r="AK47" s="151"/>
      <c r="AL47" s="151"/>
      <c r="AM47" s="151"/>
      <c r="AN47" s="151"/>
      <c r="AO47" s="152"/>
      <c r="AP47" s="146"/>
      <c r="AQ47" s="146"/>
      <c r="AR47" s="146"/>
      <c r="AS47" s="146"/>
      <c r="AT47" s="146"/>
      <c r="AU47" s="146"/>
      <c r="AV47" s="146"/>
      <c r="AW47" s="146"/>
      <c r="AX47" s="148"/>
      <c r="AY47" s="148"/>
      <c r="AZ47" s="148"/>
      <c r="BA47" s="148"/>
      <c r="BB47" s="148"/>
      <c r="BC47" s="149"/>
    </row>
    <row r="48" spans="1:55" ht="15" customHeight="1">
      <c r="A48" s="160"/>
      <c r="B48" s="161" t="str">
        <f>IF(A48="","",VLOOKUP(A48,基礎データ!$A$9:$M$158,6,0))</f>
        <v/>
      </c>
      <c r="C48" s="162"/>
      <c r="D48" s="162"/>
      <c r="E48" s="162"/>
      <c r="F48" s="162"/>
      <c r="G48" s="162"/>
      <c r="H48" s="162"/>
      <c r="I48" s="165" t="str">
        <f>IF(A48="","",VLOOKUP(A48,基礎データ!$A$9:$M$158,2,0))</f>
        <v/>
      </c>
      <c r="J48" s="165"/>
      <c r="K48" s="165"/>
      <c r="L48" s="167" t="str">
        <f>IF(A48="","",VLOOKUP(A48,基礎データ!$A$9:$M$158,3,0))</f>
        <v/>
      </c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53" t="str">
        <f>IF(A48="","",VLOOKUP(A48,基礎データ!$A$9:$M$158,5,0))</f>
        <v/>
      </c>
      <c r="AA48" s="153"/>
      <c r="AB48" s="153"/>
      <c r="AC48" s="153"/>
      <c r="AD48" s="153"/>
      <c r="AE48" s="153"/>
      <c r="AF48" s="153"/>
      <c r="AG48" s="153"/>
      <c r="AH48" s="154" t="str">
        <f>IF(A48="","",VLOOKUP(A48,基礎データ!$A$9:$M$158,12,0))</f>
        <v/>
      </c>
      <c r="AI48" s="155"/>
      <c r="AJ48" s="155"/>
      <c r="AK48" s="155"/>
      <c r="AL48" s="155"/>
      <c r="AM48" s="155"/>
      <c r="AN48" s="155"/>
      <c r="AO48" s="156"/>
      <c r="AP48" s="146" t="s">
        <v>13</v>
      </c>
      <c r="AQ48" s="146"/>
      <c r="AR48" s="146"/>
      <c r="AS48" s="146"/>
      <c r="AT48" s="146"/>
      <c r="AU48" s="146"/>
      <c r="AV48" s="146"/>
      <c r="AW48" s="146"/>
      <c r="AX48" s="148"/>
      <c r="AY48" s="148"/>
      <c r="AZ48" s="148"/>
      <c r="BA48" s="148"/>
      <c r="BB48" s="148"/>
      <c r="BC48" s="149"/>
    </row>
    <row r="49" spans="1:57" ht="15" customHeight="1">
      <c r="A49" s="160"/>
      <c r="B49" s="161"/>
      <c r="C49" s="162"/>
      <c r="D49" s="162"/>
      <c r="E49" s="162"/>
      <c r="F49" s="162"/>
      <c r="G49" s="162"/>
      <c r="H49" s="162"/>
      <c r="I49" s="165"/>
      <c r="J49" s="165"/>
      <c r="K49" s="165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53"/>
      <c r="AA49" s="153"/>
      <c r="AB49" s="153"/>
      <c r="AC49" s="153"/>
      <c r="AD49" s="153"/>
      <c r="AE49" s="153"/>
      <c r="AF49" s="153"/>
      <c r="AG49" s="153"/>
      <c r="AH49" s="150" t="str">
        <f>IF(A48="","",VLOOKUP(A48,基礎データ!$A$9:$M$158,7,0))</f>
        <v/>
      </c>
      <c r="AI49" s="151"/>
      <c r="AJ49" s="151"/>
      <c r="AK49" s="151"/>
      <c r="AL49" s="151"/>
      <c r="AM49" s="151"/>
      <c r="AN49" s="151"/>
      <c r="AO49" s="152"/>
      <c r="AP49" s="146"/>
      <c r="AQ49" s="146"/>
      <c r="AR49" s="146"/>
      <c r="AS49" s="146"/>
      <c r="AT49" s="146"/>
      <c r="AU49" s="146"/>
      <c r="AV49" s="146"/>
      <c r="AW49" s="146"/>
      <c r="AX49" s="148"/>
      <c r="AY49" s="148"/>
      <c r="AZ49" s="148"/>
      <c r="BA49" s="148"/>
      <c r="BB49" s="148"/>
      <c r="BC49" s="149"/>
    </row>
    <row r="50" spans="1:57" ht="15" customHeight="1">
      <c r="A50" s="160"/>
      <c r="B50" s="161" t="str">
        <f>IF(A50="","",VLOOKUP(A50,基礎データ!$A$9:$M$158,6,0))</f>
        <v/>
      </c>
      <c r="C50" s="162"/>
      <c r="D50" s="162"/>
      <c r="E50" s="162"/>
      <c r="F50" s="162"/>
      <c r="G50" s="162"/>
      <c r="H50" s="162"/>
      <c r="I50" s="165" t="str">
        <f>IF(A50="","",VLOOKUP(A50,基礎データ!$A$9:$M$158,2,0))</f>
        <v/>
      </c>
      <c r="J50" s="165"/>
      <c r="K50" s="165"/>
      <c r="L50" s="167" t="str">
        <f>IF(A50="","",VLOOKUP(A50,基礎データ!$A$9:$M$158,3,0))</f>
        <v/>
      </c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53" t="str">
        <f>IF(A50="","",VLOOKUP(A50,基礎データ!$A$9:$M$158,5,0))</f>
        <v/>
      </c>
      <c r="AA50" s="153"/>
      <c r="AB50" s="153"/>
      <c r="AC50" s="153"/>
      <c r="AD50" s="153"/>
      <c r="AE50" s="153"/>
      <c r="AF50" s="153"/>
      <c r="AG50" s="153"/>
      <c r="AH50" s="154" t="str">
        <f>IF(A50="","",VLOOKUP(A50,基礎データ!$A$9:$M$158,12,0))</f>
        <v/>
      </c>
      <c r="AI50" s="155"/>
      <c r="AJ50" s="155"/>
      <c r="AK50" s="155"/>
      <c r="AL50" s="155"/>
      <c r="AM50" s="155"/>
      <c r="AN50" s="155"/>
      <c r="AO50" s="156"/>
      <c r="AP50" s="146" t="s">
        <v>13</v>
      </c>
      <c r="AQ50" s="146"/>
      <c r="AR50" s="146"/>
      <c r="AS50" s="146"/>
      <c r="AT50" s="146"/>
      <c r="AU50" s="146"/>
      <c r="AV50" s="146"/>
      <c r="AW50" s="146"/>
      <c r="AX50" s="148"/>
      <c r="AY50" s="148"/>
      <c r="AZ50" s="148"/>
      <c r="BA50" s="148"/>
      <c r="BB50" s="148"/>
      <c r="BC50" s="149"/>
    </row>
    <row r="51" spans="1:57" ht="15" customHeight="1">
      <c r="A51" s="160"/>
      <c r="B51" s="161"/>
      <c r="C51" s="162"/>
      <c r="D51" s="162"/>
      <c r="E51" s="162"/>
      <c r="F51" s="162"/>
      <c r="G51" s="162"/>
      <c r="H51" s="162"/>
      <c r="I51" s="165"/>
      <c r="J51" s="165"/>
      <c r="K51" s="165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53"/>
      <c r="AA51" s="153"/>
      <c r="AB51" s="153"/>
      <c r="AC51" s="153"/>
      <c r="AD51" s="153"/>
      <c r="AE51" s="153"/>
      <c r="AF51" s="153"/>
      <c r="AG51" s="153"/>
      <c r="AH51" s="150" t="str">
        <f>IF(A50="","",VLOOKUP(A50,基礎データ!$A$9:$M$158,7,0))</f>
        <v/>
      </c>
      <c r="AI51" s="151"/>
      <c r="AJ51" s="151"/>
      <c r="AK51" s="151"/>
      <c r="AL51" s="151"/>
      <c r="AM51" s="151"/>
      <c r="AN51" s="151"/>
      <c r="AO51" s="152"/>
      <c r="AP51" s="146"/>
      <c r="AQ51" s="146"/>
      <c r="AR51" s="146"/>
      <c r="AS51" s="146"/>
      <c r="AT51" s="146"/>
      <c r="AU51" s="146"/>
      <c r="AV51" s="146"/>
      <c r="AW51" s="146"/>
      <c r="AX51" s="148"/>
      <c r="AY51" s="148"/>
      <c r="AZ51" s="148"/>
      <c r="BA51" s="148"/>
      <c r="BB51" s="148"/>
      <c r="BC51" s="149"/>
    </row>
    <row r="52" spans="1:57" ht="15" customHeight="1">
      <c r="A52" s="160"/>
      <c r="B52" s="161" t="str">
        <f>IF(A52="","",VLOOKUP(A52,基礎データ!$A$9:$M$158,6,0))</f>
        <v/>
      </c>
      <c r="C52" s="162"/>
      <c r="D52" s="162"/>
      <c r="E52" s="162"/>
      <c r="F52" s="162"/>
      <c r="G52" s="162"/>
      <c r="H52" s="162"/>
      <c r="I52" s="165" t="str">
        <f>IF(A52="","",VLOOKUP(A52,基礎データ!$A$9:$M$158,2,0))</f>
        <v/>
      </c>
      <c r="J52" s="165"/>
      <c r="K52" s="165"/>
      <c r="L52" s="167" t="str">
        <f>IF(A52="","",VLOOKUP(A52,基礎データ!$A$9:$M$158,3,0))</f>
        <v/>
      </c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53" t="str">
        <f>IF(A52="","",VLOOKUP(A52,基礎データ!$A$9:$M$158,5,0))</f>
        <v/>
      </c>
      <c r="AA52" s="153"/>
      <c r="AB52" s="153"/>
      <c r="AC52" s="153"/>
      <c r="AD52" s="153"/>
      <c r="AE52" s="153"/>
      <c r="AF52" s="153"/>
      <c r="AG52" s="153"/>
      <c r="AH52" s="154" t="str">
        <f>IF(A52="","",VLOOKUP(A52,基礎データ!$A$9:$M$158,12,0))</f>
        <v/>
      </c>
      <c r="AI52" s="155"/>
      <c r="AJ52" s="155"/>
      <c r="AK52" s="155"/>
      <c r="AL52" s="155"/>
      <c r="AM52" s="155"/>
      <c r="AN52" s="155"/>
      <c r="AO52" s="156"/>
      <c r="AP52" s="146" t="s">
        <v>13</v>
      </c>
      <c r="AQ52" s="146"/>
      <c r="AR52" s="146"/>
      <c r="AS52" s="146"/>
      <c r="AT52" s="146"/>
      <c r="AU52" s="146"/>
      <c r="AV52" s="146"/>
      <c r="AW52" s="146"/>
      <c r="AX52" s="148"/>
      <c r="AY52" s="148"/>
      <c r="AZ52" s="148"/>
      <c r="BA52" s="148"/>
      <c r="BB52" s="148"/>
      <c r="BC52" s="149"/>
    </row>
    <row r="53" spans="1:57" ht="15" customHeight="1">
      <c r="A53" s="160"/>
      <c r="B53" s="161"/>
      <c r="C53" s="162"/>
      <c r="D53" s="162"/>
      <c r="E53" s="162"/>
      <c r="F53" s="162"/>
      <c r="G53" s="162"/>
      <c r="H53" s="162"/>
      <c r="I53" s="165"/>
      <c r="J53" s="165"/>
      <c r="K53" s="165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53"/>
      <c r="AA53" s="153"/>
      <c r="AB53" s="153"/>
      <c r="AC53" s="153"/>
      <c r="AD53" s="153"/>
      <c r="AE53" s="153"/>
      <c r="AF53" s="153"/>
      <c r="AG53" s="153"/>
      <c r="AH53" s="150" t="str">
        <f>IF(A52="","",VLOOKUP(A52,基礎データ!$A$9:$M$158,7,0))</f>
        <v/>
      </c>
      <c r="AI53" s="151"/>
      <c r="AJ53" s="151"/>
      <c r="AK53" s="151"/>
      <c r="AL53" s="151"/>
      <c r="AM53" s="151"/>
      <c r="AN53" s="151"/>
      <c r="AO53" s="152"/>
      <c r="AP53" s="146"/>
      <c r="AQ53" s="146"/>
      <c r="AR53" s="146"/>
      <c r="AS53" s="146"/>
      <c r="AT53" s="146"/>
      <c r="AU53" s="146"/>
      <c r="AV53" s="146"/>
      <c r="AW53" s="146"/>
      <c r="AX53" s="148"/>
      <c r="AY53" s="148"/>
      <c r="AZ53" s="148"/>
      <c r="BA53" s="148"/>
      <c r="BB53" s="148"/>
      <c r="BC53" s="149"/>
    </row>
    <row r="54" spans="1:57" ht="15" customHeight="1">
      <c r="A54" s="160"/>
      <c r="B54" s="161" t="str">
        <f>IF(A54="","",VLOOKUP(A54,基礎データ!$A$9:$M$158,6,0))</f>
        <v/>
      </c>
      <c r="C54" s="162"/>
      <c r="D54" s="162"/>
      <c r="E54" s="162"/>
      <c r="F54" s="162"/>
      <c r="G54" s="162"/>
      <c r="H54" s="162"/>
      <c r="I54" s="165" t="str">
        <f>IF(A54="","",VLOOKUP(A54,基礎データ!$A$9:$M$158,2,0))</f>
        <v/>
      </c>
      <c r="J54" s="165"/>
      <c r="K54" s="165"/>
      <c r="L54" s="167" t="str">
        <f>IF(A54="","",VLOOKUP(A54,基礎データ!$A$9:$M$158,3,0))</f>
        <v/>
      </c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53" t="str">
        <f>IF(A54="","",VLOOKUP(A54,基礎データ!$A$9:$M$158,5,0))</f>
        <v/>
      </c>
      <c r="AA54" s="153"/>
      <c r="AB54" s="153"/>
      <c r="AC54" s="153"/>
      <c r="AD54" s="153"/>
      <c r="AE54" s="153"/>
      <c r="AF54" s="153"/>
      <c r="AG54" s="153"/>
      <c r="AH54" s="154" t="str">
        <f>IF(A54="","",VLOOKUP(A54,基礎データ!$A$9:$M$158,12,0))</f>
        <v/>
      </c>
      <c r="AI54" s="155"/>
      <c r="AJ54" s="155"/>
      <c r="AK54" s="155"/>
      <c r="AL54" s="155"/>
      <c r="AM54" s="155"/>
      <c r="AN54" s="155"/>
      <c r="AO54" s="156"/>
      <c r="AP54" s="146" t="s">
        <v>13</v>
      </c>
      <c r="AQ54" s="146"/>
      <c r="AR54" s="146"/>
      <c r="AS54" s="146"/>
      <c r="AT54" s="146"/>
      <c r="AU54" s="146"/>
      <c r="AV54" s="146"/>
      <c r="AW54" s="146"/>
      <c r="AX54" s="148"/>
      <c r="AY54" s="148"/>
      <c r="AZ54" s="148"/>
      <c r="BA54" s="148"/>
      <c r="BB54" s="148"/>
      <c r="BC54" s="149"/>
    </row>
    <row r="55" spans="1:57" ht="15" customHeight="1">
      <c r="A55" s="160"/>
      <c r="B55" s="161"/>
      <c r="C55" s="162"/>
      <c r="D55" s="162"/>
      <c r="E55" s="162"/>
      <c r="F55" s="162"/>
      <c r="G55" s="162"/>
      <c r="H55" s="162"/>
      <c r="I55" s="165"/>
      <c r="J55" s="165"/>
      <c r="K55" s="165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53"/>
      <c r="AA55" s="153"/>
      <c r="AB55" s="153"/>
      <c r="AC55" s="153"/>
      <c r="AD55" s="153"/>
      <c r="AE55" s="153"/>
      <c r="AF55" s="153"/>
      <c r="AG55" s="153"/>
      <c r="AH55" s="150" t="str">
        <f>IF(A54="","",VLOOKUP(A54,基礎データ!$A$9:$M$158,7,0))</f>
        <v/>
      </c>
      <c r="AI55" s="151"/>
      <c r="AJ55" s="151"/>
      <c r="AK55" s="151"/>
      <c r="AL55" s="151"/>
      <c r="AM55" s="151"/>
      <c r="AN55" s="151"/>
      <c r="AO55" s="152"/>
      <c r="AP55" s="146"/>
      <c r="AQ55" s="146"/>
      <c r="AR55" s="146"/>
      <c r="AS55" s="146"/>
      <c r="AT55" s="146"/>
      <c r="AU55" s="146"/>
      <c r="AV55" s="146"/>
      <c r="AW55" s="146"/>
      <c r="AX55" s="148"/>
      <c r="AY55" s="148"/>
      <c r="AZ55" s="148"/>
      <c r="BA55" s="148"/>
      <c r="BB55" s="148"/>
      <c r="BC55" s="149"/>
    </row>
    <row r="56" spans="1:57" ht="15" customHeight="1">
      <c r="A56" s="160"/>
      <c r="B56" s="161" t="str">
        <f>IF(A56="","",VLOOKUP(A56,基礎データ!$A$9:$M$158,6,0))</f>
        <v/>
      </c>
      <c r="C56" s="162"/>
      <c r="D56" s="162"/>
      <c r="E56" s="162"/>
      <c r="F56" s="162"/>
      <c r="G56" s="162"/>
      <c r="H56" s="162"/>
      <c r="I56" s="165" t="str">
        <f>IF(A56="","",VLOOKUP(A56,基礎データ!$A$9:$M$158,2,0))</f>
        <v/>
      </c>
      <c r="J56" s="165"/>
      <c r="K56" s="165"/>
      <c r="L56" s="167" t="str">
        <f>IF(A56="","",VLOOKUP(A56,基礎データ!$A$9:$M$158,3,0))</f>
        <v/>
      </c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53" t="str">
        <f>IF(A56="","",VLOOKUP(A56,基礎データ!$A$9:$M$158,5,0))</f>
        <v/>
      </c>
      <c r="AA56" s="153"/>
      <c r="AB56" s="153"/>
      <c r="AC56" s="153"/>
      <c r="AD56" s="153"/>
      <c r="AE56" s="153"/>
      <c r="AF56" s="153"/>
      <c r="AG56" s="153"/>
      <c r="AH56" s="154" t="str">
        <f>IF(A56="","",VLOOKUP(A56,基礎データ!$A$9:$M$158,12,0))</f>
        <v/>
      </c>
      <c r="AI56" s="155"/>
      <c r="AJ56" s="155"/>
      <c r="AK56" s="155"/>
      <c r="AL56" s="155"/>
      <c r="AM56" s="155"/>
      <c r="AN56" s="155"/>
      <c r="AO56" s="156"/>
      <c r="AP56" s="146" t="s">
        <v>13</v>
      </c>
      <c r="AQ56" s="146"/>
      <c r="AR56" s="146"/>
      <c r="AS56" s="146"/>
      <c r="AT56" s="146"/>
      <c r="AU56" s="146"/>
      <c r="AV56" s="146"/>
      <c r="AW56" s="146"/>
      <c r="AX56" s="148"/>
      <c r="AY56" s="148"/>
      <c r="AZ56" s="148"/>
      <c r="BA56" s="148"/>
      <c r="BB56" s="148"/>
      <c r="BC56" s="149"/>
    </row>
    <row r="57" spans="1:57" ht="15" customHeight="1">
      <c r="A57" s="160"/>
      <c r="B57" s="161"/>
      <c r="C57" s="162"/>
      <c r="D57" s="162"/>
      <c r="E57" s="162"/>
      <c r="F57" s="162"/>
      <c r="G57" s="162"/>
      <c r="H57" s="162"/>
      <c r="I57" s="165"/>
      <c r="J57" s="165"/>
      <c r="K57" s="165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53"/>
      <c r="AA57" s="153"/>
      <c r="AB57" s="153"/>
      <c r="AC57" s="153"/>
      <c r="AD57" s="153"/>
      <c r="AE57" s="153"/>
      <c r="AF57" s="153"/>
      <c r="AG57" s="153"/>
      <c r="AH57" s="150" t="str">
        <f>IF(A56="","",VLOOKUP(A56,基礎データ!$A$9:$M$158,7,0))</f>
        <v/>
      </c>
      <c r="AI57" s="151"/>
      <c r="AJ57" s="151"/>
      <c r="AK57" s="151"/>
      <c r="AL57" s="151"/>
      <c r="AM57" s="151"/>
      <c r="AN57" s="151"/>
      <c r="AO57" s="152"/>
      <c r="AP57" s="146"/>
      <c r="AQ57" s="146"/>
      <c r="AR57" s="146"/>
      <c r="AS57" s="146"/>
      <c r="AT57" s="146"/>
      <c r="AU57" s="146"/>
      <c r="AV57" s="146"/>
      <c r="AW57" s="146"/>
      <c r="AX57" s="148"/>
      <c r="AY57" s="148"/>
      <c r="AZ57" s="148"/>
      <c r="BA57" s="148"/>
      <c r="BB57" s="148"/>
      <c r="BC57" s="149"/>
    </row>
    <row r="58" spans="1:57" ht="15" customHeight="1">
      <c r="A58" s="160"/>
      <c r="B58" s="161" t="str">
        <f>IF(A58="","",VLOOKUP(A58,基礎データ!$A$9:$M$158,6,0))</f>
        <v/>
      </c>
      <c r="C58" s="162"/>
      <c r="D58" s="162"/>
      <c r="E58" s="162"/>
      <c r="F58" s="162"/>
      <c r="G58" s="162"/>
      <c r="H58" s="162"/>
      <c r="I58" s="165" t="str">
        <f>IF(A58="","",VLOOKUP(A58,基礎データ!$A$9:$M$158,2,0))</f>
        <v/>
      </c>
      <c r="J58" s="165"/>
      <c r="K58" s="165"/>
      <c r="L58" s="167" t="str">
        <f>IF(A58="","",VLOOKUP(A58,基礎データ!$A$9:$M$158,3,0))</f>
        <v/>
      </c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53" t="str">
        <f>IF(A58="","",VLOOKUP(A58,基礎データ!$A$9:$M$158,5,0))</f>
        <v/>
      </c>
      <c r="AA58" s="153"/>
      <c r="AB58" s="153"/>
      <c r="AC58" s="153"/>
      <c r="AD58" s="153"/>
      <c r="AE58" s="153"/>
      <c r="AF58" s="153"/>
      <c r="AG58" s="153"/>
      <c r="AH58" s="154" t="str">
        <f>IF(A58="","",VLOOKUP(A58,基礎データ!$A$9:$M$158,12,0))</f>
        <v/>
      </c>
      <c r="AI58" s="155"/>
      <c r="AJ58" s="155"/>
      <c r="AK58" s="155"/>
      <c r="AL58" s="155"/>
      <c r="AM58" s="155"/>
      <c r="AN58" s="155"/>
      <c r="AO58" s="156"/>
      <c r="AP58" s="146" t="s">
        <v>13</v>
      </c>
      <c r="AQ58" s="146"/>
      <c r="AR58" s="146"/>
      <c r="AS58" s="146"/>
      <c r="AT58" s="146"/>
      <c r="AU58" s="146"/>
      <c r="AV58" s="146"/>
      <c r="AW58" s="146"/>
      <c r="AX58" s="148"/>
      <c r="AY58" s="148"/>
      <c r="AZ58" s="148"/>
      <c r="BA58" s="148"/>
      <c r="BB58" s="148"/>
      <c r="BC58" s="149"/>
      <c r="BE58" s="70"/>
    </row>
    <row r="59" spans="1:57" ht="15" customHeight="1">
      <c r="A59" s="160"/>
      <c r="B59" s="161"/>
      <c r="C59" s="162"/>
      <c r="D59" s="162"/>
      <c r="E59" s="162"/>
      <c r="F59" s="162"/>
      <c r="G59" s="162"/>
      <c r="H59" s="162"/>
      <c r="I59" s="165"/>
      <c r="J59" s="165"/>
      <c r="K59" s="165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53"/>
      <c r="AA59" s="153"/>
      <c r="AB59" s="153"/>
      <c r="AC59" s="153"/>
      <c r="AD59" s="153"/>
      <c r="AE59" s="153"/>
      <c r="AF59" s="153"/>
      <c r="AG59" s="153"/>
      <c r="AH59" s="150" t="str">
        <f>IF(A58="","",VLOOKUP(A58,基礎データ!$A$9:$M$158,7,0))</f>
        <v/>
      </c>
      <c r="AI59" s="151"/>
      <c r="AJ59" s="151"/>
      <c r="AK59" s="151"/>
      <c r="AL59" s="151"/>
      <c r="AM59" s="151"/>
      <c r="AN59" s="151"/>
      <c r="AO59" s="152"/>
      <c r="AP59" s="146"/>
      <c r="AQ59" s="146"/>
      <c r="AR59" s="146"/>
      <c r="AS59" s="146"/>
      <c r="AT59" s="146"/>
      <c r="AU59" s="146"/>
      <c r="AV59" s="146"/>
      <c r="AW59" s="146"/>
      <c r="AX59" s="148"/>
      <c r="AY59" s="148"/>
      <c r="AZ59" s="148"/>
      <c r="BA59" s="148"/>
      <c r="BB59" s="148"/>
      <c r="BC59" s="149"/>
    </row>
    <row r="60" spans="1:57" ht="15" customHeight="1">
      <c r="A60" s="160"/>
      <c r="B60" s="161" t="str">
        <f>IF(A60="","",VLOOKUP(A60,基礎データ!$A$9:$M$158,6,0))</f>
        <v/>
      </c>
      <c r="C60" s="162"/>
      <c r="D60" s="162"/>
      <c r="E60" s="162"/>
      <c r="F60" s="162"/>
      <c r="G60" s="162"/>
      <c r="H60" s="162"/>
      <c r="I60" s="165" t="str">
        <f>IF(A60="","",VLOOKUP(A60,基礎データ!$A$9:$M$158,2,0))</f>
        <v/>
      </c>
      <c r="J60" s="165"/>
      <c r="K60" s="165"/>
      <c r="L60" s="167" t="str">
        <f>IF(A60="","",VLOOKUP(A60,基礎データ!$A$9:$M$158,3,0))</f>
        <v/>
      </c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53" t="str">
        <f>IF(A60="","",VLOOKUP(A60,基礎データ!$A$9:$M$158,5,0))</f>
        <v/>
      </c>
      <c r="AA60" s="153"/>
      <c r="AB60" s="153"/>
      <c r="AC60" s="153"/>
      <c r="AD60" s="153"/>
      <c r="AE60" s="153"/>
      <c r="AF60" s="153"/>
      <c r="AG60" s="153"/>
      <c r="AH60" s="154" t="str">
        <f>IF(A60="","",VLOOKUP(A60,基礎データ!$A$9:$M$158,12,0))</f>
        <v/>
      </c>
      <c r="AI60" s="155"/>
      <c r="AJ60" s="155"/>
      <c r="AK60" s="155"/>
      <c r="AL60" s="155"/>
      <c r="AM60" s="155"/>
      <c r="AN60" s="155"/>
      <c r="AO60" s="156"/>
      <c r="AP60" s="146" t="s">
        <v>13</v>
      </c>
      <c r="AQ60" s="146"/>
      <c r="AR60" s="146"/>
      <c r="AS60" s="146"/>
      <c r="AT60" s="146"/>
      <c r="AU60" s="146"/>
      <c r="AV60" s="146"/>
      <c r="AW60" s="146"/>
      <c r="AX60" s="148"/>
      <c r="AY60" s="148"/>
      <c r="AZ60" s="148"/>
      <c r="BA60" s="148"/>
      <c r="BB60" s="148"/>
      <c r="BC60" s="149"/>
    </row>
    <row r="61" spans="1:57" ht="15" customHeight="1">
      <c r="A61" s="160"/>
      <c r="B61" s="161"/>
      <c r="C61" s="162"/>
      <c r="D61" s="162"/>
      <c r="E61" s="162"/>
      <c r="F61" s="162"/>
      <c r="G61" s="162"/>
      <c r="H61" s="162"/>
      <c r="I61" s="165"/>
      <c r="J61" s="165"/>
      <c r="K61" s="165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53"/>
      <c r="AA61" s="153"/>
      <c r="AB61" s="153"/>
      <c r="AC61" s="153"/>
      <c r="AD61" s="153"/>
      <c r="AE61" s="153"/>
      <c r="AF61" s="153"/>
      <c r="AG61" s="153"/>
      <c r="AH61" s="150" t="str">
        <f>IF(A60="","",VLOOKUP(A60,基礎データ!$A$9:$M$158,7,0))</f>
        <v/>
      </c>
      <c r="AI61" s="151"/>
      <c r="AJ61" s="151"/>
      <c r="AK61" s="151"/>
      <c r="AL61" s="151"/>
      <c r="AM61" s="151"/>
      <c r="AN61" s="151"/>
      <c r="AO61" s="152"/>
      <c r="AP61" s="146"/>
      <c r="AQ61" s="146"/>
      <c r="AR61" s="146"/>
      <c r="AS61" s="146"/>
      <c r="AT61" s="146"/>
      <c r="AU61" s="146"/>
      <c r="AV61" s="146"/>
      <c r="AW61" s="146"/>
      <c r="AX61" s="148"/>
      <c r="AY61" s="148"/>
      <c r="AZ61" s="148"/>
      <c r="BA61" s="148"/>
      <c r="BB61" s="148"/>
      <c r="BC61" s="149"/>
    </row>
    <row r="62" spans="1:57" ht="15" customHeight="1">
      <c r="A62" s="160"/>
      <c r="B62" s="161" t="str">
        <f>IF(A62="","",VLOOKUP(A62,基礎データ!$A$9:$M$158,6,0))</f>
        <v/>
      </c>
      <c r="C62" s="162"/>
      <c r="D62" s="162"/>
      <c r="E62" s="162"/>
      <c r="F62" s="162"/>
      <c r="G62" s="162"/>
      <c r="H62" s="162"/>
      <c r="I62" s="165" t="str">
        <f>IF(A62="","",VLOOKUP(A62,基礎データ!$A$9:$M$158,2,0))</f>
        <v/>
      </c>
      <c r="J62" s="165"/>
      <c r="K62" s="165"/>
      <c r="L62" s="167" t="str">
        <f>IF(A62="","",VLOOKUP(A62,基礎データ!$A$9:$M$158,3,0))</f>
        <v/>
      </c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53" t="str">
        <f>IF(A62="","",VLOOKUP(A62,基礎データ!$A$9:$M$158,5,0))</f>
        <v/>
      </c>
      <c r="AA62" s="153"/>
      <c r="AB62" s="153"/>
      <c r="AC62" s="153"/>
      <c r="AD62" s="153"/>
      <c r="AE62" s="153"/>
      <c r="AF62" s="153"/>
      <c r="AG62" s="153"/>
      <c r="AH62" s="154" t="str">
        <f>IF(A62="","",VLOOKUP(A62,基礎データ!$A$9:$M$158,12,0))</f>
        <v/>
      </c>
      <c r="AI62" s="155"/>
      <c r="AJ62" s="155"/>
      <c r="AK62" s="155"/>
      <c r="AL62" s="155"/>
      <c r="AM62" s="155"/>
      <c r="AN62" s="155"/>
      <c r="AO62" s="156"/>
      <c r="AP62" s="146" t="s">
        <v>13</v>
      </c>
      <c r="AQ62" s="146"/>
      <c r="AR62" s="146"/>
      <c r="AS62" s="146"/>
      <c r="AT62" s="146"/>
      <c r="AU62" s="146"/>
      <c r="AV62" s="146"/>
      <c r="AW62" s="146"/>
      <c r="AX62" s="148"/>
      <c r="AY62" s="148"/>
      <c r="AZ62" s="148"/>
      <c r="BA62" s="148"/>
      <c r="BB62" s="148"/>
      <c r="BC62" s="149"/>
    </row>
    <row r="63" spans="1:57" ht="15" customHeight="1">
      <c r="A63" s="160"/>
      <c r="B63" s="161"/>
      <c r="C63" s="162"/>
      <c r="D63" s="162"/>
      <c r="E63" s="162"/>
      <c r="F63" s="162"/>
      <c r="G63" s="162"/>
      <c r="H63" s="162"/>
      <c r="I63" s="165"/>
      <c r="J63" s="165"/>
      <c r="K63" s="165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53"/>
      <c r="AA63" s="153"/>
      <c r="AB63" s="153"/>
      <c r="AC63" s="153"/>
      <c r="AD63" s="153"/>
      <c r="AE63" s="153"/>
      <c r="AF63" s="153"/>
      <c r="AG63" s="153"/>
      <c r="AH63" s="150" t="str">
        <f>IF(A62="","",VLOOKUP(A62,基礎データ!$A$9:$M$158,7,0))</f>
        <v/>
      </c>
      <c r="AI63" s="151"/>
      <c r="AJ63" s="151"/>
      <c r="AK63" s="151"/>
      <c r="AL63" s="151"/>
      <c r="AM63" s="151"/>
      <c r="AN63" s="151"/>
      <c r="AO63" s="152"/>
      <c r="AP63" s="146"/>
      <c r="AQ63" s="146"/>
      <c r="AR63" s="146"/>
      <c r="AS63" s="146"/>
      <c r="AT63" s="146"/>
      <c r="AU63" s="146"/>
      <c r="AV63" s="146"/>
      <c r="AW63" s="146"/>
      <c r="AX63" s="148"/>
      <c r="AY63" s="148"/>
      <c r="AZ63" s="148"/>
      <c r="BA63" s="148"/>
      <c r="BB63" s="148"/>
      <c r="BC63" s="149"/>
    </row>
    <row r="64" spans="1:57" ht="15" customHeight="1">
      <c r="A64" s="160"/>
      <c r="B64" s="161" t="str">
        <f>IF(A64="","",VLOOKUP(A64,基礎データ!$A$9:$M$158,6,0))</f>
        <v/>
      </c>
      <c r="C64" s="162"/>
      <c r="D64" s="162"/>
      <c r="E64" s="162"/>
      <c r="F64" s="162"/>
      <c r="G64" s="162"/>
      <c r="H64" s="162"/>
      <c r="I64" s="165" t="str">
        <f>IF(A64="","",VLOOKUP(A64,基礎データ!$A$9:$M$158,2,0))</f>
        <v/>
      </c>
      <c r="J64" s="165"/>
      <c r="K64" s="165"/>
      <c r="L64" s="167" t="str">
        <f>IF(A64="","",VLOOKUP(A64,基礎データ!$A$9:$M$158,3,0))</f>
        <v/>
      </c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53" t="str">
        <f>IF(A64="","",VLOOKUP(A64,基礎データ!$A$9:$M$158,5,0))</f>
        <v/>
      </c>
      <c r="AA64" s="153"/>
      <c r="AB64" s="153"/>
      <c r="AC64" s="153"/>
      <c r="AD64" s="153"/>
      <c r="AE64" s="153"/>
      <c r="AF64" s="153"/>
      <c r="AG64" s="153"/>
      <c r="AH64" s="154" t="str">
        <f>IF(A64="","",VLOOKUP(A64,基礎データ!$A$9:$M$158,12,0))</f>
        <v/>
      </c>
      <c r="AI64" s="155"/>
      <c r="AJ64" s="155"/>
      <c r="AK64" s="155"/>
      <c r="AL64" s="155"/>
      <c r="AM64" s="155"/>
      <c r="AN64" s="155"/>
      <c r="AO64" s="156"/>
      <c r="AP64" s="146" t="s">
        <v>13</v>
      </c>
      <c r="AQ64" s="146"/>
      <c r="AR64" s="146"/>
      <c r="AS64" s="146"/>
      <c r="AT64" s="146"/>
      <c r="AU64" s="146"/>
      <c r="AV64" s="146"/>
      <c r="AW64" s="146"/>
      <c r="AX64" s="148"/>
      <c r="AY64" s="148"/>
      <c r="AZ64" s="148"/>
      <c r="BA64" s="148"/>
      <c r="BB64" s="148"/>
      <c r="BC64" s="149"/>
    </row>
    <row r="65" spans="1:63" ht="15" customHeight="1" thickBot="1">
      <c r="A65" s="160"/>
      <c r="B65" s="163"/>
      <c r="C65" s="164"/>
      <c r="D65" s="164"/>
      <c r="E65" s="164"/>
      <c r="F65" s="164"/>
      <c r="G65" s="164"/>
      <c r="H65" s="164"/>
      <c r="I65" s="166"/>
      <c r="J65" s="166"/>
      <c r="K65" s="166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9"/>
      <c r="AA65" s="169"/>
      <c r="AB65" s="169"/>
      <c r="AC65" s="169"/>
      <c r="AD65" s="169"/>
      <c r="AE65" s="169"/>
      <c r="AF65" s="169"/>
      <c r="AG65" s="169"/>
      <c r="AH65" s="173" t="str">
        <f>IF(A64="","",VLOOKUP(A64,基礎データ!$A$9:$M$158,7,0))</f>
        <v/>
      </c>
      <c r="AI65" s="174"/>
      <c r="AJ65" s="174"/>
      <c r="AK65" s="174"/>
      <c r="AL65" s="174"/>
      <c r="AM65" s="174"/>
      <c r="AN65" s="174"/>
      <c r="AO65" s="175"/>
      <c r="AP65" s="170"/>
      <c r="AQ65" s="170"/>
      <c r="AR65" s="170"/>
      <c r="AS65" s="170"/>
      <c r="AT65" s="170"/>
      <c r="AU65" s="170"/>
      <c r="AV65" s="170"/>
      <c r="AW65" s="170"/>
      <c r="AX65" s="171"/>
      <c r="AY65" s="171"/>
      <c r="AZ65" s="171"/>
      <c r="BA65" s="171"/>
      <c r="BB65" s="171"/>
      <c r="BC65" s="172"/>
    </row>
    <row r="66" spans="1:63" ht="15" customHeight="1"/>
    <row r="67" spans="1:63" ht="15" customHeight="1">
      <c r="AB67" s="145" t="s">
        <v>135</v>
      </c>
      <c r="AC67" s="145"/>
      <c r="AD67" s="145"/>
      <c r="AE67" s="145">
        <f>$AO$7</f>
        <v>0</v>
      </c>
      <c r="AF67" s="145"/>
      <c r="AG67" s="145" t="s">
        <v>14</v>
      </c>
      <c r="AH67" s="145"/>
      <c r="AI67" s="145">
        <f>AS7</f>
        <v>0</v>
      </c>
      <c r="AJ67" s="145"/>
      <c r="AK67" s="145" t="s">
        <v>16</v>
      </c>
      <c r="AL67" s="145"/>
      <c r="AM67" s="145">
        <f>AW7</f>
        <v>0</v>
      </c>
      <c r="AN67" s="145"/>
      <c r="AO67" s="145" t="s">
        <v>73</v>
      </c>
      <c r="AP67" s="145"/>
    </row>
    <row r="68" spans="1:63" ht="15" customHeight="1">
      <c r="U68" s="147" t="s">
        <v>15</v>
      </c>
      <c r="V68" s="147"/>
      <c r="W68" s="147"/>
      <c r="X68" s="147"/>
      <c r="Z68" s="140">
        <f>基礎データ!D3</f>
        <v>0</v>
      </c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O68" s="147"/>
      <c r="AP68" s="147"/>
      <c r="AQ68" s="147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</row>
    <row r="69" spans="1:63" ht="15" customHeight="1"/>
    <row r="70" spans="1:63" ht="31.5" customHeight="1">
      <c r="M70" s="140"/>
      <c r="N70" s="140"/>
      <c r="O70" s="140"/>
      <c r="P70" s="140"/>
      <c r="Q70" s="140"/>
      <c r="R70" s="140"/>
      <c r="S70" s="141"/>
      <c r="T70" s="142"/>
      <c r="U70" s="142"/>
      <c r="V70" s="142"/>
      <c r="W70" s="142"/>
      <c r="X70" s="142"/>
      <c r="Y70" s="142"/>
      <c r="Z70" s="142"/>
      <c r="AA70" s="143" t="s">
        <v>75</v>
      </c>
      <c r="AB70" s="143"/>
      <c r="AC70" s="143"/>
      <c r="AD70" s="143"/>
      <c r="AE70" s="143"/>
      <c r="AF70" s="1"/>
      <c r="AH70" s="144">
        <f>基礎データ!$D$4</f>
        <v>0</v>
      </c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U70" s="145" t="s">
        <v>2</v>
      </c>
      <c r="AV70" s="145"/>
    </row>
    <row r="71" spans="1:63" ht="6" customHeight="1">
      <c r="M71" s="140"/>
      <c r="N71" s="140"/>
      <c r="O71" s="140"/>
      <c r="P71" s="140"/>
      <c r="Q71" s="140"/>
      <c r="R71" s="140"/>
      <c r="S71" s="142"/>
      <c r="T71" s="142"/>
      <c r="U71" s="142"/>
      <c r="V71" s="142"/>
      <c r="W71" s="142"/>
      <c r="X71" s="142"/>
      <c r="Y71" s="142"/>
      <c r="Z71" s="142"/>
      <c r="AA71" s="143"/>
      <c r="AB71" s="143"/>
      <c r="AC71" s="143"/>
      <c r="AD71" s="143"/>
      <c r="AE71" s="143"/>
      <c r="AF71" s="1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U71" s="145"/>
      <c r="AV71" s="145"/>
    </row>
    <row r="72" spans="1:63" ht="12" customHeight="1"/>
    <row r="75" spans="1:63" ht="25.8">
      <c r="B75" s="176" t="s">
        <v>132</v>
      </c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</row>
    <row r="76" spans="1:63" ht="26.4" thickBot="1">
      <c r="BD76" s="50"/>
      <c r="BE76" s="50"/>
      <c r="BF76" s="50"/>
      <c r="BG76" s="50"/>
      <c r="BH76" s="50"/>
      <c r="BI76" s="50"/>
      <c r="BJ76" s="50"/>
      <c r="BK76" s="50"/>
    </row>
    <row r="77" spans="1:63" ht="12.6" customHeight="1">
      <c r="B77" s="177">
        <f>基礎データ!$D$2</f>
        <v>0</v>
      </c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9"/>
      <c r="V77" s="183" t="s">
        <v>3</v>
      </c>
      <c r="W77" s="184"/>
      <c r="X77" s="184"/>
      <c r="Y77" s="184"/>
      <c r="Z77" s="185"/>
      <c r="AA77" s="236">
        <f>基礎データ!$D$5</f>
        <v>0</v>
      </c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7"/>
      <c r="AM77" s="190" t="s">
        <v>133</v>
      </c>
      <c r="AN77" s="191"/>
      <c r="AO77" s="191"/>
      <c r="AP77" s="191"/>
      <c r="AQ77" s="192"/>
      <c r="AR77" s="236">
        <f>基礎データ!$D$6</f>
        <v>0</v>
      </c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96"/>
    </row>
    <row r="78" spans="1:63" ht="15" customHeight="1" thickBot="1">
      <c r="B78" s="180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2"/>
      <c r="V78" s="198" t="s">
        <v>4</v>
      </c>
      <c r="W78" s="199"/>
      <c r="X78" s="199"/>
      <c r="Y78" s="199"/>
      <c r="Z78" s="200"/>
      <c r="AA78" s="223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9"/>
      <c r="AM78" s="193"/>
      <c r="AN78" s="194"/>
      <c r="AO78" s="194"/>
      <c r="AP78" s="194"/>
      <c r="AQ78" s="195"/>
      <c r="AR78" s="223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97"/>
    </row>
    <row r="79" spans="1:63" ht="15" customHeight="1">
      <c r="B79" s="52"/>
      <c r="C79" s="52"/>
      <c r="D79" s="52"/>
      <c r="E79" s="52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2"/>
      <c r="T79" s="52"/>
      <c r="U79" s="52"/>
      <c r="V79" s="52"/>
      <c r="W79" s="52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1"/>
      <c r="AI79" s="1"/>
      <c r="AJ79" s="1"/>
      <c r="AK79" s="1"/>
      <c r="AL79" s="1"/>
      <c r="AM79" s="23"/>
      <c r="AN79" s="23"/>
      <c r="AO79" s="23"/>
      <c r="AP79" s="23"/>
      <c r="AQ79" s="23"/>
      <c r="AR79" s="23"/>
      <c r="AS79" s="23"/>
      <c r="AT79" s="23"/>
      <c r="AU79" s="23"/>
      <c r="AV79" s="23"/>
    </row>
    <row r="80" spans="1:63" ht="15" customHeight="1" thickBot="1">
      <c r="AH80" s="52"/>
      <c r="AI80" s="52"/>
      <c r="AJ80" s="52"/>
      <c r="AK80" s="51"/>
      <c r="AL80" s="194" t="s">
        <v>135</v>
      </c>
      <c r="AM80" s="194"/>
      <c r="AN80" s="194"/>
      <c r="AO80" s="194">
        <f>AO7</f>
        <v>0</v>
      </c>
      <c r="AP80" s="194"/>
      <c r="AQ80" s="194" t="s">
        <v>14</v>
      </c>
      <c r="AR80" s="194"/>
      <c r="AS80" s="194">
        <f>AS7</f>
        <v>0</v>
      </c>
      <c r="AT80" s="194"/>
      <c r="AU80" s="194" t="s">
        <v>16</v>
      </c>
      <c r="AV80" s="194"/>
      <c r="AW80" s="194">
        <f>AW7</f>
        <v>0</v>
      </c>
      <c r="AX80" s="194"/>
      <c r="AY80" s="194" t="s">
        <v>67</v>
      </c>
      <c r="AZ80" s="194"/>
      <c r="BA80" s="237" t="s">
        <v>74</v>
      </c>
      <c r="BB80" s="237"/>
      <c r="BC80" s="237"/>
    </row>
    <row r="81" spans="1:55" ht="27" customHeight="1">
      <c r="B81" s="253" t="s">
        <v>5</v>
      </c>
      <c r="C81" s="254"/>
      <c r="D81" s="254"/>
      <c r="E81" s="254"/>
      <c r="F81" s="254"/>
      <c r="G81" s="254"/>
      <c r="H81" s="255"/>
      <c r="I81" s="258" t="s">
        <v>6</v>
      </c>
      <c r="J81" s="254"/>
      <c r="K81" s="255"/>
      <c r="L81" s="258" t="s">
        <v>7</v>
      </c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5"/>
      <c r="Z81" s="258" t="s">
        <v>8</v>
      </c>
      <c r="AA81" s="254"/>
      <c r="AB81" s="254"/>
      <c r="AC81" s="254"/>
      <c r="AD81" s="254"/>
      <c r="AE81" s="254"/>
      <c r="AF81" s="254"/>
      <c r="AG81" s="255"/>
      <c r="AH81" s="268" t="s">
        <v>9</v>
      </c>
      <c r="AI81" s="269"/>
      <c r="AJ81" s="269"/>
      <c r="AK81" s="269"/>
      <c r="AL81" s="269"/>
      <c r="AM81" s="269"/>
      <c r="AN81" s="269"/>
      <c r="AO81" s="270"/>
      <c r="AP81" s="260" t="s">
        <v>10</v>
      </c>
      <c r="AQ81" s="261"/>
      <c r="AR81" s="261"/>
      <c r="AS81" s="261"/>
      <c r="AT81" s="261"/>
      <c r="AU81" s="261"/>
      <c r="AV81" s="261"/>
      <c r="AW81" s="262"/>
      <c r="AX81" s="258" t="s">
        <v>11</v>
      </c>
      <c r="AY81" s="254"/>
      <c r="AZ81" s="254"/>
      <c r="BA81" s="254"/>
      <c r="BB81" s="254"/>
      <c r="BC81" s="259"/>
    </row>
    <row r="82" spans="1:55" ht="15" customHeight="1">
      <c r="B82" s="256"/>
      <c r="C82" s="205"/>
      <c r="D82" s="205"/>
      <c r="E82" s="205"/>
      <c r="F82" s="205"/>
      <c r="G82" s="205"/>
      <c r="H82" s="257"/>
      <c r="I82" s="204"/>
      <c r="J82" s="205"/>
      <c r="K82" s="257"/>
      <c r="L82" s="204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57"/>
      <c r="Z82" s="204"/>
      <c r="AA82" s="205"/>
      <c r="AB82" s="205"/>
      <c r="AC82" s="205"/>
      <c r="AD82" s="205"/>
      <c r="AE82" s="205"/>
      <c r="AF82" s="205"/>
      <c r="AG82" s="257"/>
      <c r="AH82" s="250" t="s">
        <v>134</v>
      </c>
      <c r="AI82" s="251"/>
      <c r="AJ82" s="251"/>
      <c r="AK82" s="251"/>
      <c r="AL82" s="251"/>
      <c r="AM82" s="251"/>
      <c r="AN82" s="251"/>
      <c r="AO82" s="252"/>
      <c r="AP82" s="157" t="s">
        <v>12</v>
      </c>
      <c r="AQ82" s="158"/>
      <c r="AR82" s="158"/>
      <c r="AS82" s="158"/>
      <c r="AT82" s="158"/>
      <c r="AU82" s="158"/>
      <c r="AV82" s="158"/>
      <c r="AW82" s="159"/>
      <c r="AX82" s="204"/>
      <c r="AY82" s="205"/>
      <c r="AZ82" s="205"/>
      <c r="BA82" s="205"/>
      <c r="BB82" s="205"/>
      <c r="BC82" s="206"/>
    </row>
    <row r="83" spans="1:55" ht="15" customHeight="1">
      <c r="A83" s="207"/>
      <c r="B83" s="208" t="str">
        <f>IF(A83="","",VLOOKUP(A83,基礎データ!$A$9:$M$158,6,0))</f>
        <v/>
      </c>
      <c r="C83" s="209"/>
      <c r="D83" s="209"/>
      <c r="E83" s="209"/>
      <c r="F83" s="209"/>
      <c r="G83" s="209"/>
      <c r="H83" s="210"/>
      <c r="I83" s="214" t="str">
        <f>IF(A83="","",VLOOKUP(A83,基礎データ!$A$9:$M$158,2,0))</f>
        <v/>
      </c>
      <c r="J83" s="215"/>
      <c r="K83" s="216"/>
      <c r="L83" s="220" t="str">
        <f>IF(A83="","",VLOOKUP(A83,基礎データ!$A$9:$M$158,3,0))</f>
        <v/>
      </c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2"/>
      <c r="Z83" s="224" t="str">
        <f>IF(A83="","",VLOOKUP(A83,基礎データ!$A$9:$M$158,5,0))</f>
        <v/>
      </c>
      <c r="AA83" s="225"/>
      <c r="AB83" s="225"/>
      <c r="AC83" s="225"/>
      <c r="AD83" s="225"/>
      <c r="AE83" s="225"/>
      <c r="AF83" s="225"/>
      <c r="AG83" s="226"/>
      <c r="AH83" s="154" t="str">
        <f>IF(A83="","",VLOOKUP(A83,基礎データ!$A$9:$M$158,12,0))</f>
        <v/>
      </c>
      <c r="AI83" s="155"/>
      <c r="AJ83" s="155"/>
      <c r="AK83" s="155"/>
      <c r="AL83" s="155"/>
      <c r="AM83" s="155"/>
      <c r="AN83" s="155"/>
      <c r="AO83" s="156"/>
      <c r="AP83" s="154" t="s">
        <v>13</v>
      </c>
      <c r="AQ83" s="155"/>
      <c r="AR83" s="155"/>
      <c r="AS83" s="155"/>
      <c r="AT83" s="155"/>
      <c r="AU83" s="155"/>
      <c r="AV83" s="155"/>
      <c r="AW83" s="156"/>
      <c r="AX83" s="201"/>
      <c r="AY83" s="202"/>
      <c r="AZ83" s="202"/>
      <c r="BA83" s="202"/>
      <c r="BB83" s="202"/>
      <c r="BC83" s="203"/>
    </row>
    <row r="84" spans="1:55" ht="15" customHeight="1">
      <c r="A84" s="207"/>
      <c r="B84" s="238"/>
      <c r="C84" s="239"/>
      <c r="D84" s="239"/>
      <c r="E84" s="239"/>
      <c r="F84" s="239"/>
      <c r="G84" s="239"/>
      <c r="H84" s="240"/>
      <c r="I84" s="241"/>
      <c r="J84" s="242"/>
      <c r="K84" s="243"/>
      <c r="L84" s="244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6"/>
      <c r="Z84" s="247"/>
      <c r="AA84" s="248"/>
      <c r="AB84" s="248"/>
      <c r="AC84" s="248"/>
      <c r="AD84" s="248"/>
      <c r="AE84" s="248"/>
      <c r="AF84" s="248"/>
      <c r="AG84" s="249"/>
      <c r="AH84" s="150" t="str">
        <f>IF(A83="","",VLOOKUP(A83,基礎データ!$A$9:$M$158,7,0))</f>
        <v/>
      </c>
      <c r="AI84" s="151"/>
      <c r="AJ84" s="151"/>
      <c r="AK84" s="151"/>
      <c r="AL84" s="151"/>
      <c r="AM84" s="151"/>
      <c r="AN84" s="151"/>
      <c r="AO84" s="152"/>
      <c r="AP84" s="233"/>
      <c r="AQ84" s="234"/>
      <c r="AR84" s="234"/>
      <c r="AS84" s="234"/>
      <c r="AT84" s="234"/>
      <c r="AU84" s="234"/>
      <c r="AV84" s="234"/>
      <c r="AW84" s="235"/>
      <c r="AX84" s="204"/>
      <c r="AY84" s="205"/>
      <c r="AZ84" s="205"/>
      <c r="BA84" s="205"/>
      <c r="BB84" s="205"/>
      <c r="BC84" s="206"/>
    </row>
    <row r="85" spans="1:55" ht="15" customHeight="1">
      <c r="A85" s="207"/>
      <c r="B85" s="208" t="str">
        <f>IF(A85="","",VLOOKUP(A85,基礎データ!$A$9:$M$158,6,0))</f>
        <v/>
      </c>
      <c r="C85" s="209"/>
      <c r="D85" s="209"/>
      <c r="E85" s="209"/>
      <c r="F85" s="209"/>
      <c r="G85" s="209"/>
      <c r="H85" s="210"/>
      <c r="I85" s="214" t="str">
        <f>IF(A85="","",VLOOKUP(A85,基礎データ!$A$9:$M$158,2,0))</f>
        <v/>
      </c>
      <c r="J85" s="215"/>
      <c r="K85" s="216"/>
      <c r="L85" s="220" t="str">
        <f>IF(A85="","",VLOOKUP(A85,基礎データ!$A$9:$M$158,3,0))</f>
        <v/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2"/>
      <c r="Z85" s="224" t="str">
        <f>IF(A85="","",VLOOKUP(A85,基礎データ!$A$9:$M$158,5,0))</f>
        <v/>
      </c>
      <c r="AA85" s="225"/>
      <c r="AB85" s="225"/>
      <c r="AC85" s="225"/>
      <c r="AD85" s="225"/>
      <c r="AE85" s="225"/>
      <c r="AF85" s="225"/>
      <c r="AG85" s="226"/>
      <c r="AH85" s="154" t="str">
        <f>IF(A85="","",VLOOKUP(A85,基礎データ!$A$9:$M$158,12,0))</f>
        <v/>
      </c>
      <c r="AI85" s="155"/>
      <c r="AJ85" s="155"/>
      <c r="AK85" s="155"/>
      <c r="AL85" s="155"/>
      <c r="AM85" s="155"/>
      <c r="AN85" s="155"/>
      <c r="AO85" s="156"/>
      <c r="AP85" s="154" t="s">
        <v>13</v>
      </c>
      <c r="AQ85" s="155"/>
      <c r="AR85" s="155"/>
      <c r="AS85" s="155"/>
      <c r="AT85" s="155"/>
      <c r="AU85" s="155"/>
      <c r="AV85" s="155"/>
      <c r="AW85" s="156"/>
      <c r="AX85" s="201"/>
      <c r="AY85" s="202"/>
      <c r="AZ85" s="202"/>
      <c r="BA85" s="202"/>
      <c r="BB85" s="202"/>
      <c r="BC85" s="203"/>
    </row>
    <row r="86" spans="1:55" ht="15" customHeight="1">
      <c r="A86" s="207"/>
      <c r="B86" s="238"/>
      <c r="C86" s="239"/>
      <c r="D86" s="239"/>
      <c r="E86" s="239"/>
      <c r="F86" s="239"/>
      <c r="G86" s="239"/>
      <c r="H86" s="240"/>
      <c r="I86" s="241"/>
      <c r="J86" s="242"/>
      <c r="K86" s="243"/>
      <c r="L86" s="244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6"/>
      <c r="Z86" s="247"/>
      <c r="AA86" s="248"/>
      <c r="AB86" s="248"/>
      <c r="AC86" s="248"/>
      <c r="AD86" s="248"/>
      <c r="AE86" s="248"/>
      <c r="AF86" s="248"/>
      <c r="AG86" s="249"/>
      <c r="AH86" s="150" t="str">
        <f>IF(A85="","",VLOOKUP(A85,基礎データ!$A$9:$M$158,7,0))</f>
        <v/>
      </c>
      <c r="AI86" s="151"/>
      <c r="AJ86" s="151"/>
      <c r="AK86" s="151"/>
      <c r="AL86" s="151"/>
      <c r="AM86" s="151"/>
      <c r="AN86" s="151"/>
      <c r="AO86" s="152"/>
      <c r="AP86" s="233"/>
      <c r="AQ86" s="234"/>
      <c r="AR86" s="234"/>
      <c r="AS86" s="234"/>
      <c r="AT86" s="234"/>
      <c r="AU86" s="234"/>
      <c r="AV86" s="234"/>
      <c r="AW86" s="235"/>
      <c r="AX86" s="204"/>
      <c r="AY86" s="205"/>
      <c r="AZ86" s="205"/>
      <c r="BA86" s="205"/>
      <c r="BB86" s="205"/>
      <c r="BC86" s="206"/>
    </row>
    <row r="87" spans="1:55" ht="15" customHeight="1">
      <c r="A87" s="207"/>
      <c r="B87" s="208" t="str">
        <f>IF(A87="","",VLOOKUP(A87,基礎データ!$A$9:$M$158,6,0))</f>
        <v/>
      </c>
      <c r="C87" s="209"/>
      <c r="D87" s="209"/>
      <c r="E87" s="209"/>
      <c r="F87" s="209"/>
      <c r="G87" s="209"/>
      <c r="H87" s="210"/>
      <c r="I87" s="214" t="str">
        <f>IF(A87="","",VLOOKUP(A87,基礎データ!$A$9:$M$158,2,0))</f>
        <v/>
      </c>
      <c r="J87" s="215"/>
      <c r="K87" s="216"/>
      <c r="L87" s="220" t="str">
        <f>IF(A87="","",VLOOKUP(A87,基礎データ!$A$9:$M$158,3,0))</f>
        <v/>
      </c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2"/>
      <c r="Z87" s="224" t="str">
        <f>IF(A87="","",VLOOKUP(A87,基礎データ!$A$9:$M$158,5,0))</f>
        <v/>
      </c>
      <c r="AA87" s="225"/>
      <c r="AB87" s="225"/>
      <c r="AC87" s="225"/>
      <c r="AD87" s="225"/>
      <c r="AE87" s="225"/>
      <c r="AF87" s="225"/>
      <c r="AG87" s="226"/>
      <c r="AH87" s="154" t="str">
        <f>IF(A87="","",VLOOKUP(A87,基礎データ!$A$9:$M$158,12,0))</f>
        <v/>
      </c>
      <c r="AI87" s="155"/>
      <c r="AJ87" s="155"/>
      <c r="AK87" s="155"/>
      <c r="AL87" s="155"/>
      <c r="AM87" s="155"/>
      <c r="AN87" s="155"/>
      <c r="AO87" s="156"/>
      <c r="AP87" s="154" t="s">
        <v>13</v>
      </c>
      <c r="AQ87" s="155"/>
      <c r="AR87" s="155"/>
      <c r="AS87" s="155"/>
      <c r="AT87" s="155"/>
      <c r="AU87" s="155"/>
      <c r="AV87" s="155"/>
      <c r="AW87" s="156"/>
      <c r="AX87" s="201"/>
      <c r="AY87" s="202"/>
      <c r="AZ87" s="202"/>
      <c r="BA87" s="202"/>
      <c r="BB87" s="202"/>
      <c r="BC87" s="203"/>
    </row>
    <row r="88" spans="1:55" ht="15" customHeight="1">
      <c r="A88" s="207"/>
      <c r="B88" s="238"/>
      <c r="C88" s="239"/>
      <c r="D88" s="239"/>
      <c r="E88" s="239"/>
      <c r="F88" s="239"/>
      <c r="G88" s="239"/>
      <c r="H88" s="240"/>
      <c r="I88" s="241"/>
      <c r="J88" s="242"/>
      <c r="K88" s="243"/>
      <c r="L88" s="244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6"/>
      <c r="Z88" s="247"/>
      <c r="AA88" s="248"/>
      <c r="AB88" s="248"/>
      <c r="AC88" s="248"/>
      <c r="AD88" s="248"/>
      <c r="AE88" s="248"/>
      <c r="AF88" s="248"/>
      <c r="AG88" s="249"/>
      <c r="AH88" s="150" t="str">
        <f>IF(A87="","",VLOOKUP(A87,基礎データ!$A$9:$M$158,7,0))</f>
        <v/>
      </c>
      <c r="AI88" s="151"/>
      <c r="AJ88" s="151"/>
      <c r="AK88" s="151"/>
      <c r="AL88" s="151"/>
      <c r="AM88" s="151"/>
      <c r="AN88" s="151"/>
      <c r="AO88" s="152"/>
      <c r="AP88" s="233"/>
      <c r="AQ88" s="234"/>
      <c r="AR88" s="234"/>
      <c r="AS88" s="234"/>
      <c r="AT88" s="234"/>
      <c r="AU88" s="234"/>
      <c r="AV88" s="234"/>
      <c r="AW88" s="235"/>
      <c r="AX88" s="204"/>
      <c r="AY88" s="205"/>
      <c r="AZ88" s="205"/>
      <c r="BA88" s="205"/>
      <c r="BB88" s="205"/>
      <c r="BC88" s="206"/>
    </row>
    <row r="89" spans="1:55" ht="15" customHeight="1">
      <c r="A89" s="207"/>
      <c r="B89" s="208" t="str">
        <f>IF(A89="","",VLOOKUP(A89,基礎データ!$A$9:$M$158,6,0))</f>
        <v/>
      </c>
      <c r="C89" s="209"/>
      <c r="D89" s="209"/>
      <c r="E89" s="209"/>
      <c r="F89" s="209"/>
      <c r="G89" s="209"/>
      <c r="H89" s="210"/>
      <c r="I89" s="214" t="str">
        <f>IF(A89="","",VLOOKUP(A89,基礎データ!$A$9:$M$158,2,0))</f>
        <v/>
      </c>
      <c r="J89" s="215"/>
      <c r="K89" s="216"/>
      <c r="L89" s="220" t="str">
        <f>IF(A89="","",VLOOKUP(A89,基礎データ!$A$9:$M$158,3,0))</f>
        <v/>
      </c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2"/>
      <c r="Z89" s="224" t="str">
        <f>IF(A89="","",VLOOKUP(A89,基礎データ!$A$9:$M$158,5,0))</f>
        <v/>
      </c>
      <c r="AA89" s="225"/>
      <c r="AB89" s="225"/>
      <c r="AC89" s="225"/>
      <c r="AD89" s="225"/>
      <c r="AE89" s="225"/>
      <c r="AF89" s="225"/>
      <c r="AG89" s="226"/>
      <c r="AH89" s="154" t="str">
        <f>IF(A89="","",VLOOKUP(A89,基礎データ!$A$9:$M$158,12,0))</f>
        <v/>
      </c>
      <c r="AI89" s="155"/>
      <c r="AJ89" s="155"/>
      <c r="AK89" s="155"/>
      <c r="AL89" s="155"/>
      <c r="AM89" s="155"/>
      <c r="AN89" s="155"/>
      <c r="AO89" s="156"/>
      <c r="AP89" s="154" t="s">
        <v>13</v>
      </c>
      <c r="AQ89" s="155"/>
      <c r="AR89" s="155"/>
      <c r="AS89" s="155"/>
      <c r="AT89" s="155"/>
      <c r="AU89" s="155"/>
      <c r="AV89" s="155"/>
      <c r="AW89" s="156"/>
      <c r="AX89" s="201"/>
      <c r="AY89" s="202"/>
      <c r="AZ89" s="202"/>
      <c r="BA89" s="202"/>
      <c r="BB89" s="202"/>
      <c r="BC89" s="203"/>
    </row>
    <row r="90" spans="1:55" ht="15" customHeight="1">
      <c r="A90" s="207"/>
      <c r="B90" s="238"/>
      <c r="C90" s="239"/>
      <c r="D90" s="239"/>
      <c r="E90" s="239"/>
      <c r="F90" s="239"/>
      <c r="G90" s="239"/>
      <c r="H90" s="240"/>
      <c r="I90" s="241"/>
      <c r="J90" s="242"/>
      <c r="K90" s="243"/>
      <c r="L90" s="244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6"/>
      <c r="Z90" s="247"/>
      <c r="AA90" s="248"/>
      <c r="AB90" s="248"/>
      <c r="AC90" s="248"/>
      <c r="AD90" s="248"/>
      <c r="AE90" s="248"/>
      <c r="AF90" s="248"/>
      <c r="AG90" s="249"/>
      <c r="AH90" s="150" t="str">
        <f>IF(A89="","",VLOOKUP(A89,基礎データ!$A$9:$M$158,7,0))</f>
        <v/>
      </c>
      <c r="AI90" s="151"/>
      <c r="AJ90" s="151"/>
      <c r="AK90" s="151"/>
      <c r="AL90" s="151"/>
      <c r="AM90" s="151"/>
      <c r="AN90" s="151"/>
      <c r="AO90" s="152"/>
      <c r="AP90" s="233"/>
      <c r="AQ90" s="234"/>
      <c r="AR90" s="234"/>
      <c r="AS90" s="234"/>
      <c r="AT90" s="234"/>
      <c r="AU90" s="234"/>
      <c r="AV90" s="234"/>
      <c r="AW90" s="235"/>
      <c r="AX90" s="204"/>
      <c r="AY90" s="205"/>
      <c r="AZ90" s="205"/>
      <c r="BA90" s="205"/>
      <c r="BB90" s="205"/>
      <c r="BC90" s="206"/>
    </row>
    <row r="91" spans="1:55" ht="15" customHeight="1">
      <c r="A91" s="207"/>
      <c r="B91" s="208" t="str">
        <f>IF(A91="","",VLOOKUP(A91,基礎データ!$A$9:$M$158,6,0))</f>
        <v/>
      </c>
      <c r="C91" s="209"/>
      <c r="D91" s="209"/>
      <c r="E91" s="209"/>
      <c r="F91" s="209"/>
      <c r="G91" s="209"/>
      <c r="H91" s="210"/>
      <c r="I91" s="214" t="str">
        <f>IF(A91="","",VLOOKUP(A91,基礎データ!$A$9:$M$158,2,0))</f>
        <v/>
      </c>
      <c r="J91" s="215"/>
      <c r="K91" s="216"/>
      <c r="L91" s="220" t="str">
        <f>IF(A91="","",VLOOKUP(A91,基礎データ!$A$9:$M$158,3,0))</f>
        <v/>
      </c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2"/>
      <c r="Z91" s="224" t="str">
        <f>IF(A91="","",VLOOKUP(A91,基礎データ!$A$9:$M$158,5,0))</f>
        <v/>
      </c>
      <c r="AA91" s="225"/>
      <c r="AB91" s="225"/>
      <c r="AC91" s="225"/>
      <c r="AD91" s="225"/>
      <c r="AE91" s="225"/>
      <c r="AF91" s="225"/>
      <c r="AG91" s="226"/>
      <c r="AH91" s="154" t="str">
        <f>IF(A91="","",VLOOKUP(A91,基礎データ!$A$9:$M$158,12,0))</f>
        <v/>
      </c>
      <c r="AI91" s="155"/>
      <c r="AJ91" s="155"/>
      <c r="AK91" s="155"/>
      <c r="AL91" s="155"/>
      <c r="AM91" s="155"/>
      <c r="AN91" s="155"/>
      <c r="AO91" s="156"/>
      <c r="AP91" s="154" t="s">
        <v>13</v>
      </c>
      <c r="AQ91" s="155"/>
      <c r="AR91" s="155"/>
      <c r="AS91" s="155"/>
      <c r="AT91" s="155"/>
      <c r="AU91" s="155"/>
      <c r="AV91" s="155"/>
      <c r="AW91" s="156"/>
      <c r="AX91" s="201"/>
      <c r="AY91" s="202"/>
      <c r="AZ91" s="202"/>
      <c r="BA91" s="202"/>
      <c r="BB91" s="202"/>
      <c r="BC91" s="203"/>
    </row>
    <row r="92" spans="1:55" ht="15" customHeight="1">
      <c r="A92" s="207"/>
      <c r="B92" s="238"/>
      <c r="C92" s="239"/>
      <c r="D92" s="239"/>
      <c r="E92" s="239"/>
      <c r="F92" s="239"/>
      <c r="G92" s="239"/>
      <c r="H92" s="240"/>
      <c r="I92" s="241"/>
      <c r="J92" s="242"/>
      <c r="K92" s="243"/>
      <c r="L92" s="244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6"/>
      <c r="Z92" s="247"/>
      <c r="AA92" s="248"/>
      <c r="AB92" s="248"/>
      <c r="AC92" s="248"/>
      <c r="AD92" s="248"/>
      <c r="AE92" s="248"/>
      <c r="AF92" s="248"/>
      <c r="AG92" s="249"/>
      <c r="AH92" s="150" t="str">
        <f>IF(A91="","",VLOOKUP(A91,基礎データ!$A$9:$M$158,7,0))</f>
        <v/>
      </c>
      <c r="AI92" s="151"/>
      <c r="AJ92" s="151"/>
      <c r="AK92" s="151"/>
      <c r="AL92" s="151"/>
      <c r="AM92" s="151"/>
      <c r="AN92" s="151"/>
      <c r="AO92" s="152"/>
      <c r="AP92" s="233"/>
      <c r="AQ92" s="234"/>
      <c r="AR92" s="234"/>
      <c r="AS92" s="234"/>
      <c r="AT92" s="234"/>
      <c r="AU92" s="234"/>
      <c r="AV92" s="234"/>
      <c r="AW92" s="235"/>
      <c r="AX92" s="204"/>
      <c r="AY92" s="205"/>
      <c r="AZ92" s="205"/>
      <c r="BA92" s="205"/>
      <c r="BB92" s="205"/>
      <c r="BC92" s="206"/>
    </row>
    <row r="93" spans="1:55" ht="15" customHeight="1">
      <c r="A93" s="207"/>
      <c r="B93" s="208" t="str">
        <f>IF(A93="","",VLOOKUP(A93,基礎データ!$A$9:$M$158,6,0))</f>
        <v/>
      </c>
      <c r="C93" s="209"/>
      <c r="D93" s="209"/>
      <c r="E93" s="209"/>
      <c r="F93" s="209"/>
      <c r="G93" s="209"/>
      <c r="H93" s="210"/>
      <c r="I93" s="214" t="str">
        <f>IF(A93="","",VLOOKUP(A93,基礎データ!$A$9:$M$158,2,0))</f>
        <v/>
      </c>
      <c r="J93" s="215"/>
      <c r="K93" s="216"/>
      <c r="L93" s="220" t="str">
        <f>IF(A93="","",VLOOKUP(A93,基礎データ!$A$9:$M$158,3,0))</f>
        <v/>
      </c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2"/>
      <c r="Z93" s="224" t="str">
        <f>IF(A93="","",VLOOKUP(A93,基礎データ!$A$9:$M$158,5,0))</f>
        <v/>
      </c>
      <c r="AA93" s="225"/>
      <c r="AB93" s="225"/>
      <c r="AC93" s="225"/>
      <c r="AD93" s="225"/>
      <c r="AE93" s="225"/>
      <c r="AF93" s="225"/>
      <c r="AG93" s="226"/>
      <c r="AH93" s="154" t="str">
        <f>IF(A93="","",VLOOKUP(A93,基礎データ!$A$9:$M$158,12,0))</f>
        <v/>
      </c>
      <c r="AI93" s="155"/>
      <c r="AJ93" s="155"/>
      <c r="AK93" s="155"/>
      <c r="AL93" s="155"/>
      <c r="AM93" s="155"/>
      <c r="AN93" s="155"/>
      <c r="AO93" s="156"/>
      <c r="AP93" s="154" t="s">
        <v>13</v>
      </c>
      <c r="AQ93" s="155"/>
      <c r="AR93" s="155"/>
      <c r="AS93" s="155"/>
      <c r="AT93" s="155"/>
      <c r="AU93" s="155"/>
      <c r="AV93" s="155"/>
      <c r="AW93" s="156"/>
      <c r="AX93" s="201"/>
      <c r="AY93" s="202"/>
      <c r="AZ93" s="202"/>
      <c r="BA93" s="202"/>
      <c r="BB93" s="202"/>
      <c r="BC93" s="203"/>
    </row>
    <row r="94" spans="1:55" ht="15" customHeight="1">
      <c r="A94" s="207"/>
      <c r="B94" s="238"/>
      <c r="C94" s="239"/>
      <c r="D94" s="239"/>
      <c r="E94" s="239"/>
      <c r="F94" s="239"/>
      <c r="G94" s="239"/>
      <c r="H94" s="240"/>
      <c r="I94" s="241"/>
      <c r="J94" s="242"/>
      <c r="K94" s="243"/>
      <c r="L94" s="244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6"/>
      <c r="Z94" s="247"/>
      <c r="AA94" s="248"/>
      <c r="AB94" s="248"/>
      <c r="AC94" s="248"/>
      <c r="AD94" s="248"/>
      <c r="AE94" s="248"/>
      <c r="AF94" s="248"/>
      <c r="AG94" s="249"/>
      <c r="AH94" s="150" t="str">
        <f>IF(A93="","",VLOOKUP(A93,基礎データ!$A$9:$M$158,7,0))</f>
        <v/>
      </c>
      <c r="AI94" s="151"/>
      <c r="AJ94" s="151"/>
      <c r="AK94" s="151"/>
      <c r="AL94" s="151"/>
      <c r="AM94" s="151"/>
      <c r="AN94" s="151"/>
      <c r="AO94" s="152"/>
      <c r="AP94" s="233"/>
      <c r="AQ94" s="234"/>
      <c r="AR94" s="234"/>
      <c r="AS94" s="234"/>
      <c r="AT94" s="234"/>
      <c r="AU94" s="234"/>
      <c r="AV94" s="234"/>
      <c r="AW94" s="235"/>
      <c r="AX94" s="204"/>
      <c r="AY94" s="205"/>
      <c r="AZ94" s="205"/>
      <c r="BA94" s="205"/>
      <c r="BB94" s="205"/>
      <c r="BC94" s="206"/>
    </row>
    <row r="95" spans="1:55" ht="15" customHeight="1">
      <c r="A95" s="207"/>
      <c r="B95" s="208" t="str">
        <f>IF(A95="","",VLOOKUP(A95,基礎データ!$A$9:$M$158,6,0))</f>
        <v/>
      </c>
      <c r="C95" s="209"/>
      <c r="D95" s="209"/>
      <c r="E95" s="209"/>
      <c r="F95" s="209"/>
      <c r="G95" s="209"/>
      <c r="H95" s="210"/>
      <c r="I95" s="214" t="str">
        <f>IF(A95="","",VLOOKUP(A95,基礎データ!$A$9:$M$158,2,0))</f>
        <v/>
      </c>
      <c r="J95" s="215"/>
      <c r="K95" s="216"/>
      <c r="L95" s="220" t="str">
        <f>IF(A95="","",VLOOKUP(A95,基礎データ!$A$9:$M$158,3,0))</f>
        <v/>
      </c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2"/>
      <c r="Z95" s="224" t="str">
        <f>IF(A95="","",VLOOKUP(A95,基礎データ!$A$9:$M$158,5,0))</f>
        <v/>
      </c>
      <c r="AA95" s="225"/>
      <c r="AB95" s="225"/>
      <c r="AC95" s="225"/>
      <c r="AD95" s="225"/>
      <c r="AE95" s="225"/>
      <c r="AF95" s="225"/>
      <c r="AG95" s="226"/>
      <c r="AH95" s="154" t="str">
        <f>IF(A95="","",VLOOKUP(A95,基礎データ!$A$9:$M$158,12,0))</f>
        <v/>
      </c>
      <c r="AI95" s="155"/>
      <c r="AJ95" s="155"/>
      <c r="AK95" s="155"/>
      <c r="AL95" s="155"/>
      <c r="AM95" s="155"/>
      <c r="AN95" s="155"/>
      <c r="AO95" s="156"/>
      <c r="AP95" s="154" t="s">
        <v>13</v>
      </c>
      <c r="AQ95" s="155"/>
      <c r="AR95" s="155"/>
      <c r="AS95" s="155"/>
      <c r="AT95" s="155"/>
      <c r="AU95" s="155"/>
      <c r="AV95" s="155"/>
      <c r="AW95" s="156"/>
      <c r="AX95" s="201"/>
      <c r="AY95" s="202"/>
      <c r="AZ95" s="202"/>
      <c r="BA95" s="202"/>
      <c r="BB95" s="202"/>
      <c r="BC95" s="203"/>
    </row>
    <row r="96" spans="1:55" ht="15" customHeight="1">
      <c r="A96" s="207"/>
      <c r="B96" s="238"/>
      <c r="C96" s="239"/>
      <c r="D96" s="239"/>
      <c r="E96" s="239"/>
      <c r="F96" s="239"/>
      <c r="G96" s="239"/>
      <c r="H96" s="240"/>
      <c r="I96" s="241"/>
      <c r="J96" s="242"/>
      <c r="K96" s="243"/>
      <c r="L96" s="244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6"/>
      <c r="Z96" s="247"/>
      <c r="AA96" s="248"/>
      <c r="AB96" s="248"/>
      <c r="AC96" s="248"/>
      <c r="AD96" s="248"/>
      <c r="AE96" s="248"/>
      <c r="AF96" s="248"/>
      <c r="AG96" s="249"/>
      <c r="AH96" s="150" t="str">
        <f>IF(A95="","",VLOOKUP(A95,基礎データ!$A$9:$M$158,7,0))</f>
        <v/>
      </c>
      <c r="AI96" s="151"/>
      <c r="AJ96" s="151"/>
      <c r="AK96" s="151"/>
      <c r="AL96" s="151"/>
      <c r="AM96" s="151"/>
      <c r="AN96" s="151"/>
      <c r="AO96" s="152"/>
      <c r="AP96" s="233"/>
      <c r="AQ96" s="234"/>
      <c r="AR96" s="234"/>
      <c r="AS96" s="234"/>
      <c r="AT96" s="234"/>
      <c r="AU96" s="234"/>
      <c r="AV96" s="234"/>
      <c r="AW96" s="235"/>
      <c r="AX96" s="204"/>
      <c r="AY96" s="205"/>
      <c r="AZ96" s="205"/>
      <c r="BA96" s="205"/>
      <c r="BB96" s="205"/>
      <c r="BC96" s="206"/>
    </row>
    <row r="97" spans="1:55" ht="15" customHeight="1">
      <c r="A97" s="207"/>
      <c r="B97" s="208" t="str">
        <f>IF(A97="","",VLOOKUP(A97,基礎データ!$A$9:$M$158,6,0))</f>
        <v/>
      </c>
      <c r="C97" s="209"/>
      <c r="D97" s="209"/>
      <c r="E97" s="209"/>
      <c r="F97" s="209"/>
      <c r="G97" s="209"/>
      <c r="H97" s="210"/>
      <c r="I97" s="214" t="str">
        <f>IF(A97="","",VLOOKUP(A97,基礎データ!$A$9:$M$158,2,0))</f>
        <v/>
      </c>
      <c r="J97" s="215"/>
      <c r="K97" s="216"/>
      <c r="L97" s="220" t="str">
        <f>IF(A97="","",VLOOKUP(A97,基礎データ!$A$9:$M$158,3,0))</f>
        <v/>
      </c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2"/>
      <c r="Z97" s="224" t="str">
        <f>IF(A97="","",VLOOKUP(A97,基礎データ!$A$9:$M$158,5,0))</f>
        <v/>
      </c>
      <c r="AA97" s="225"/>
      <c r="AB97" s="225"/>
      <c r="AC97" s="225"/>
      <c r="AD97" s="225"/>
      <c r="AE97" s="225"/>
      <c r="AF97" s="225"/>
      <c r="AG97" s="226"/>
      <c r="AH97" s="154" t="str">
        <f>IF(A97="","",VLOOKUP(A97,基礎データ!$A$9:$M$158,12,0))</f>
        <v/>
      </c>
      <c r="AI97" s="155"/>
      <c r="AJ97" s="155"/>
      <c r="AK97" s="155"/>
      <c r="AL97" s="155"/>
      <c r="AM97" s="155"/>
      <c r="AN97" s="155"/>
      <c r="AO97" s="156"/>
      <c r="AP97" s="154" t="s">
        <v>13</v>
      </c>
      <c r="AQ97" s="155"/>
      <c r="AR97" s="155"/>
      <c r="AS97" s="155"/>
      <c r="AT97" s="155"/>
      <c r="AU97" s="155"/>
      <c r="AV97" s="155"/>
      <c r="AW97" s="156"/>
      <c r="AX97" s="201"/>
      <c r="AY97" s="202"/>
      <c r="AZ97" s="202"/>
      <c r="BA97" s="202"/>
      <c r="BB97" s="202"/>
      <c r="BC97" s="203"/>
    </row>
    <row r="98" spans="1:55" ht="15" customHeight="1">
      <c r="A98" s="207"/>
      <c r="B98" s="238"/>
      <c r="C98" s="239"/>
      <c r="D98" s="239"/>
      <c r="E98" s="239"/>
      <c r="F98" s="239"/>
      <c r="G98" s="239"/>
      <c r="H98" s="240"/>
      <c r="I98" s="241"/>
      <c r="J98" s="242"/>
      <c r="K98" s="243"/>
      <c r="L98" s="244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6"/>
      <c r="Z98" s="247"/>
      <c r="AA98" s="248"/>
      <c r="AB98" s="248"/>
      <c r="AC98" s="248"/>
      <c r="AD98" s="248"/>
      <c r="AE98" s="248"/>
      <c r="AF98" s="248"/>
      <c r="AG98" s="249"/>
      <c r="AH98" s="150" t="str">
        <f>IF(A97="","",VLOOKUP(A97,基礎データ!$A$9:$M$158,7,0))</f>
        <v/>
      </c>
      <c r="AI98" s="151"/>
      <c r="AJ98" s="151"/>
      <c r="AK98" s="151"/>
      <c r="AL98" s="151"/>
      <c r="AM98" s="151"/>
      <c r="AN98" s="151"/>
      <c r="AO98" s="152"/>
      <c r="AP98" s="233"/>
      <c r="AQ98" s="234"/>
      <c r="AR98" s="234"/>
      <c r="AS98" s="234"/>
      <c r="AT98" s="234"/>
      <c r="AU98" s="234"/>
      <c r="AV98" s="234"/>
      <c r="AW98" s="235"/>
      <c r="AX98" s="204"/>
      <c r="AY98" s="205"/>
      <c r="AZ98" s="205"/>
      <c r="BA98" s="205"/>
      <c r="BB98" s="205"/>
      <c r="BC98" s="206"/>
    </row>
    <row r="99" spans="1:55" ht="15" customHeight="1">
      <c r="A99" s="207"/>
      <c r="B99" s="208" t="str">
        <f>IF(A99="","",VLOOKUP(A99,基礎データ!$A$9:$M$158,6,0))</f>
        <v/>
      </c>
      <c r="C99" s="209"/>
      <c r="D99" s="209"/>
      <c r="E99" s="209"/>
      <c r="F99" s="209"/>
      <c r="G99" s="209"/>
      <c r="H99" s="210"/>
      <c r="I99" s="214" t="str">
        <f>IF(A99="","",VLOOKUP(A99,基礎データ!$A$9:$M$158,2,0))</f>
        <v/>
      </c>
      <c r="J99" s="215"/>
      <c r="K99" s="216"/>
      <c r="L99" s="220" t="str">
        <f>IF(A99="","",VLOOKUP(A99,基礎データ!$A$9:$M$158,3,0))</f>
        <v/>
      </c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2"/>
      <c r="Z99" s="224" t="str">
        <f>IF(A99="","",VLOOKUP(A99,基礎データ!$A$9:$M$158,5,0))</f>
        <v/>
      </c>
      <c r="AA99" s="225"/>
      <c r="AB99" s="225"/>
      <c r="AC99" s="225"/>
      <c r="AD99" s="225"/>
      <c r="AE99" s="225"/>
      <c r="AF99" s="225"/>
      <c r="AG99" s="226"/>
      <c r="AH99" s="154" t="str">
        <f>IF(A99="","",VLOOKUP(A99,基礎データ!$A$9:$M$158,12,0))</f>
        <v/>
      </c>
      <c r="AI99" s="155"/>
      <c r="AJ99" s="155"/>
      <c r="AK99" s="155"/>
      <c r="AL99" s="155"/>
      <c r="AM99" s="155"/>
      <c r="AN99" s="155"/>
      <c r="AO99" s="156"/>
      <c r="AP99" s="154" t="s">
        <v>13</v>
      </c>
      <c r="AQ99" s="155"/>
      <c r="AR99" s="155"/>
      <c r="AS99" s="155"/>
      <c r="AT99" s="155"/>
      <c r="AU99" s="155"/>
      <c r="AV99" s="155"/>
      <c r="AW99" s="156"/>
      <c r="AX99" s="201"/>
      <c r="AY99" s="202"/>
      <c r="AZ99" s="202"/>
      <c r="BA99" s="202"/>
      <c r="BB99" s="202"/>
      <c r="BC99" s="203"/>
    </row>
    <row r="100" spans="1:55" ht="15" customHeight="1">
      <c r="A100" s="207"/>
      <c r="B100" s="238"/>
      <c r="C100" s="239"/>
      <c r="D100" s="239"/>
      <c r="E100" s="239"/>
      <c r="F100" s="239"/>
      <c r="G100" s="239"/>
      <c r="H100" s="240"/>
      <c r="I100" s="241"/>
      <c r="J100" s="242"/>
      <c r="K100" s="243"/>
      <c r="L100" s="244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6"/>
      <c r="Z100" s="247"/>
      <c r="AA100" s="248"/>
      <c r="AB100" s="248"/>
      <c r="AC100" s="248"/>
      <c r="AD100" s="248"/>
      <c r="AE100" s="248"/>
      <c r="AF100" s="248"/>
      <c r="AG100" s="249"/>
      <c r="AH100" s="150" t="str">
        <f>IF(A99="","",VLOOKUP(A99,基礎データ!$A$9:$M$158,7,0))</f>
        <v/>
      </c>
      <c r="AI100" s="151"/>
      <c r="AJ100" s="151"/>
      <c r="AK100" s="151"/>
      <c r="AL100" s="151"/>
      <c r="AM100" s="151"/>
      <c r="AN100" s="151"/>
      <c r="AO100" s="152"/>
      <c r="AP100" s="233"/>
      <c r="AQ100" s="234"/>
      <c r="AR100" s="234"/>
      <c r="AS100" s="234"/>
      <c r="AT100" s="234"/>
      <c r="AU100" s="234"/>
      <c r="AV100" s="234"/>
      <c r="AW100" s="235"/>
      <c r="AX100" s="204"/>
      <c r="AY100" s="205"/>
      <c r="AZ100" s="205"/>
      <c r="BA100" s="205"/>
      <c r="BB100" s="205"/>
      <c r="BC100" s="206"/>
    </row>
    <row r="101" spans="1:55" ht="15" customHeight="1">
      <c r="A101" s="207"/>
      <c r="B101" s="208" t="str">
        <f>IF(A101="","",VLOOKUP(A101,基礎データ!$A$9:$M$158,6,0))</f>
        <v/>
      </c>
      <c r="C101" s="209"/>
      <c r="D101" s="209"/>
      <c r="E101" s="209"/>
      <c r="F101" s="209"/>
      <c r="G101" s="209"/>
      <c r="H101" s="210"/>
      <c r="I101" s="214" t="str">
        <f>IF(A101="","",VLOOKUP(A101,基礎データ!$A$9:$M$158,2,0))</f>
        <v/>
      </c>
      <c r="J101" s="215"/>
      <c r="K101" s="216"/>
      <c r="L101" s="220" t="str">
        <f>IF(A101="","",VLOOKUP(A101,基礎データ!$A$9:$M$158,3,0))</f>
        <v/>
      </c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2"/>
      <c r="Z101" s="224" t="str">
        <f>IF(A101="","",VLOOKUP(A101,基礎データ!$A$9:$M$158,5,0))</f>
        <v/>
      </c>
      <c r="AA101" s="225"/>
      <c r="AB101" s="225"/>
      <c r="AC101" s="225"/>
      <c r="AD101" s="225"/>
      <c r="AE101" s="225"/>
      <c r="AF101" s="225"/>
      <c r="AG101" s="226"/>
      <c r="AH101" s="154" t="str">
        <f>IF(A101="","",VLOOKUP(A101,基礎データ!$A$9:$M$158,12,0))</f>
        <v/>
      </c>
      <c r="AI101" s="155"/>
      <c r="AJ101" s="155"/>
      <c r="AK101" s="155"/>
      <c r="AL101" s="155"/>
      <c r="AM101" s="155"/>
      <c r="AN101" s="155"/>
      <c r="AO101" s="156"/>
      <c r="AP101" s="154" t="s">
        <v>13</v>
      </c>
      <c r="AQ101" s="155"/>
      <c r="AR101" s="155"/>
      <c r="AS101" s="155"/>
      <c r="AT101" s="155"/>
      <c r="AU101" s="155"/>
      <c r="AV101" s="155"/>
      <c r="AW101" s="156"/>
      <c r="AX101" s="201"/>
      <c r="AY101" s="202"/>
      <c r="AZ101" s="202"/>
      <c r="BA101" s="202"/>
      <c r="BB101" s="202"/>
      <c r="BC101" s="203"/>
    </row>
    <row r="102" spans="1:55" ht="15" customHeight="1">
      <c r="A102" s="207"/>
      <c r="B102" s="238"/>
      <c r="C102" s="239"/>
      <c r="D102" s="239"/>
      <c r="E102" s="239"/>
      <c r="F102" s="239"/>
      <c r="G102" s="239"/>
      <c r="H102" s="240"/>
      <c r="I102" s="241"/>
      <c r="J102" s="242"/>
      <c r="K102" s="243"/>
      <c r="L102" s="244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6"/>
      <c r="Z102" s="247"/>
      <c r="AA102" s="248"/>
      <c r="AB102" s="248"/>
      <c r="AC102" s="248"/>
      <c r="AD102" s="248"/>
      <c r="AE102" s="248"/>
      <c r="AF102" s="248"/>
      <c r="AG102" s="249"/>
      <c r="AH102" s="150" t="str">
        <f>IF(A101="","",VLOOKUP(A101,基礎データ!$A$9:$M$158,7,0))</f>
        <v/>
      </c>
      <c r="AI102" s="151"/>
      <c r="AJ102" s="151"/>
      <c r="AK102" s="151"/>
      <c r="AL102" s="151"/>
      <c r="AM102" s="151"/>
      <c r="AN102" s="151"/>
      <c r="AO102" s="152"/>
      <c r="AP102" s="233"/>
      <c r="AQ102" s="234"/>
      <c r="AR102" s="234"/>
      <c r="AS102" s="234"/>
      <c r="AT102" s="234"/>
      <c r="AU102" s="234"/>
      <c r="AV102" s="234"/>
      <c r="AW102" s="235"/>
      <c r="AX102" s="204"/>
      <c r="AY102" s="205"/>
      <c r="AZ102" s="205"/>
      <c r="BA102" s="205"/>
      <c r="BB102" s="205"/>
      <c r="BC102" s="206"/>
    </row>
    <row r="103" spans="1:55" ht="15" customHeight="1">
      <c r="A103" s="207"/>
      <c r="B103" s="208" t="str">
        <f>IF(A103="","",VLOOKUP(A103,基礎データ!$A$9:$M$158,6,0))</f>
        <v/>
      </c>
      <c r="C103" s="209"/>
      <c r="D103" s="209"/>
      <c r="E103" s="209"/>
      <c r="F103" s="209"/>
      <c r="G103" s="209"/>
      <c r="H103" s="210"/>
      <c r="I103" s="214" t="str">
        <f>IF(A103="","",VLOOKUP(A103,基礎データ!$A$9:$M$158,2,0))</f>
        <v/>
      </c>
      <c r="J103" s="215"/>
      <c r="K103" s="216"/>
      <c r="L103" s="220" t="str">
        <f>IF(A103="","",VLOOKUP(A103,基礎データ!$A$9:$M$158,3,0))</f>
        <v/>
      </c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2"/>
      <c r="Z103" s="224" t="str">
        <f>IF(A103="","",VLOOKUP(A103,基礎データ!$A$9:$M$158,5,0))</f>
        <v/>
      </c>
      <c r="AA103" s="225"/>
      <c r="AB103" s="225"/>
      <c r="AC103" s="225"/>
      <c r="AD103" s="225"/>
      <c r="AE103" s="225"/>
      <c r="AF103" s="225"/>
      <c r="AG103" s="226"/>
      <c r="AH103" s="154" t="str">
        <f>IF(A103="","",VLOOKUP(A103,基礎データ!$A$9:$M$158,12,0))</f>
        <v/>
      </c>
      <c r="AI103" s="155"/>
      <c r="AJ103" s="155"/>
      <c r="AK103" s="155"/>
      <c r="AL103" s="155"/>
      <c r="AM103" s="155"/>
      <c r="AN103" s="155"/>
      <c r="AO103" s="156"/>
      <c r="AP103" s="154" t="s">
        <v>13</v>
      </c>
      <c r="AQ103" s="155"/>
      <c r="AR103" s="155"/>
      <c r="AS103" s="155"/>
      <c r="AT103" s="155"/>
      <c r="AU103" s="155"/>
      <c r="AV103" s="155"/>
      <c r="AW103" s="156"/>
      <c r="AX103" s="201"/>
      <c r="AY103" s="202"/>
      <c r="AZ103" s="202"/>
      <c r="BA103" s="202"/>
      <c r="BB103" s="202"/>
      <c r="BC103" s="203"/>
    </row>
    <row r="104" spans="1:55" ht="15" customHeight="1">
      <c r="A104" s="207"/>
      <c r="B104" s="238"/>
      <c r="C104" s="239"/>
      <c r="D104" s="239"/>
      <c r="E104" s="239"/>
      <c r="F104" s="239"/>
      <c r="G104" s="239"/>
      <c r="H104" s="240"/>
      <c r="I104" s="241"/>
      <c r="J104" s="242"/>
      <c r="K104" s="243"/>
      <c r="L104" s="244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6"/>
      <c r="Z104" s="247"/>
      <c r="AA104" s="248"/>
      <c r="AB104" s="248"/>
      <c r="AC104" s="248"/>
      <c r="AD104" s="248"/>
      <c r="AE104" s="248"/>
      <c r="AF104" s="248"/>
      <c r="AG104" s="249"/>
      <c r="AH104" s="150" t="str">
        <f>IF(A103="","",VLOOKUP(A103,基礎データ!$A$9:$M$158,7,0))</f>
        <v/>
      </c>
      <c r="AI104" s="151"/>
      <c r="AJ104" s="151"/>
      <c r="AK104" s="151"/>
      <c r="AL104" s="151"/>
      <c r="AM104" s="151"/>
      <c r="AN104" s="151"/>
      <c r="AO104" s="152"/>
      <c r="AP104" s="233"/>
      <c r="AQ104" s="234"/>
      <c r="AR104" s="234"/>
      <c r="AS104" s="234"/>
      <c r="AT104" s="234"/>
      <c r="AU104" s="234"/>
      <c r="AV104" s="234"/>
      <c r="AW104" s="235"/>
      <c r="AX104" s="204"/>
      <c r="AY104" s="205"/>
      <c r="AZ104" s="205"/>
      <c r="BA104" s="205"/>
      <c r="BB104" s="205"/>
      <c r="BC104" s="206"/>
    </row>
    <row r="105" spans="1:55" ht="15" customHeight="1">
      <c r="A105" s="207"/>
      <c r="B105" s="208" t="str">
        <f>IF(A105="","",VLOOKUP(A105,基礎データ!$A$9:$M$158,6,0))</f>
        <v/>
      </c>
      <c r="C105" s="209"/>
      <c r="D105" s="209"/>
      <c r="E105" s="209"/>
      <c r="F105" s="209"/>
      <c r="G105" s="209"/>
      <c r="H105" s="210"/>
      <c r="I105" s="214" t="str">
        <f>IF(A105="","",VLOOKUP(A105,基礎データ!$A$9:$M$158,2,0))</f>
        <v/>
      </c>
      <c r="J105" s="215"/>
      <c r="K105" s="216"/>
      <c r="L105" s="220" t="str">
        <f>IF(A105="","",VLOOKUP(A105,基礎データ!$A$9:$M$158,3,0))</f>
        <v/>
      </c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2"/>
      <c r="Z105" s="224" t="str">
        <f>IF(A105="","",VLOOKUP(A105,基礎データ!$A$9:$M$158,5,0))</f>
        <v/>
      </c>
      <c r="AA105" s="225"/>
      <c r="AB105" s="225"/>
      <c r="AC105" s="225"/>
      <c r="AD105" s="225"/>
      <c r="AE105" s="225"/>
      <c r="AF105" s="225"/>
      <c r="AG105" s="226"/>
      <c r="AH105" s="154" t="str">
        <f>IF(A105="","",VLOOKUP(A105,基礎データ!$A$9:$M$158,12,0))</f>
        <v/>
      </c>
      <c r="AI105" s="155"/>
      <c r="AJ105" s="155"/>
      <c r="AK105" s="155"/>
      <c r="AL105" s="155"/>
      <c r="AM105" s="155"/>
      <c r="AN105" s="155"/>
      <c r="AO105" s="156"/>
      <c r="AP105" s="154" t="s">
        <v>13</v>
      </c>
      <c r="AQ105" s="155"/>
      <c r="AR105" s="155"/>
      <c r="AS105" s="155"/>
      <c r="AT105" s="155"/>
      <c r="AU105" s="155"/>
      <c r="AV105" s="155"/>
      <c r="AW105" s="156"/>
      <c r="AX105" s="201"/>
      <c r="AY105" s="202"/>
      <c r="AZ105" s="202"/>
      <c r="BA105" s="202"/>
      <c r="BB105" s="202"/>
      <c r="BC105" s="203"/>
    </row>
    <row r="106" spans="1:55" ht="15" customHeight="1">
      <c r="A106" s="207"/>
      <c r="B106" s="238"/>
      <c r="C106" s="239"/>
      <c r="D106" s="239"/>
      <c r="E106" s="239"/>
      <c r="F106" s="239"/>
      <c r="G106" s="239"/>
      <c r="H106" s="240"/>
      <c r="I106" s="241"/>
      <c r="J106" s="242"/>
      <c r="K106" s="243"/>
      <c r="L106" s="244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6"/>
      <c r="Z106" s="247"/>
      <c r="AA106" s="248"/>
      <c r="AB106" s="248"/>
      <c r="AC106" s="248"/>
      <c r="AD106" s="248"/>
      <c r="AE106" s="248"/>
      <c r="AF106" s="248"/>
      <c r="AG106" s="249"/>
      <c r="AH106" s="150" t="str">
        <f>IF(A105="","",VLOOKUP(A105,基礎データ!$A$9:$M$158,7,0))</f>
        <v/>
      </c>
      <c r="AI106" s="151"/>
      <c r="AJ106" s="151"/>
      <c r="AK106" s="151"/>
      <c r="AL106" s="151"/>
      <c r="AM106" s="151"/>
      <c r="AN106" s="151"/>
      <c r="AO106" s="152"/>
      <c r="AP106" s="233"/>
      <c r="AQ106" s="234"/>
      <c r="AR106" s="234"/>
      <c r="AS106" s="234"/>
      <c r="AT106" s="234"/>
      <c r="AU106" s="234"/>
      <c r="AV106" s="234"/>
      <c r="AW106" s="235"/>
      <c r="AX106" s="204"/>
      <c r="AY106" s="205"/>
      <c r="AZ106" s="205"/>
      <c r="BA106" s="205"/>
      <c r="BB106" s="205"/>
      <c r="BC106" s="206"/>
    </row>
    <row r="107" spans="1:55" ht="15" customHeight="1">
      <c r="A107" s="207"/>
      <c r="B107" s="208" t="str">
        <f>IF(A107="","",VLOOKUP(A107,基礎データ!$A$9:$M$158,6,0))</f>
        <v/>
      </c>
      <c r="C107" s="209"/>
      <c r="D107" s="209"/>
      <c r="E107" s="209"/>
      <c r="F107" s="209"/>
      <c r="G107" s="209"/>
      <c r="H107" s="210"/>
      <c r="I107" s="214" t="str">
        <f>IF(A107="","",VLOOKUP(A107,基礎データ!$A$9:$M$158,2,0))</f>
        <v/>
      </c>
      <c r="J107" s="215"/>
      <c r="K107" s="216"/>
      <c r="L107" s="220" t="str">
        <f>IF(A107="","",VLOOKUP(A107,基礎データ!$A$9:$M$158,3,0))</f>
        <v/>
      </c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2"/>
      <c r="Z107" s="224" t="str">
        <f>IF(A107="","",VLOOKUP(A107,基礎データ!$A$9:$M$158,5,0))</f>
        <v/>
      </c>
      <c r="AA107" s="225"/>
      <c r="AB107" s="225"/>
      <c r="AC107" s="225"/>
      <c r="AD107" s="225"/>
      <c r="AE107" s="225"/>
      <c r="AF107" s="225"/>
      <c r="AG107" s="226"/>
      <c r="AH107" s="154" t="str">
        <f>IF(A107="","",VLOOKUP(A107,基礎データ!$A$9:$M$158,12,0))</f>
        <v/>
      </c>
      <c r="AI107" s="155"/>
      <c r="AJ107" s="155"/>
      <c r="AK107" s="155"/>
      <c r="AL107" s="155"/>
      <c r="AM107" s="155"/>
      <c r="AN107" s="155"/>
      <c r="AO107" s="156"/>
      <c r="AP107" s="154" t="s">
        <v>13</v>
      </c>
      <c r="AQ107" s="155"/>
      <c r="AR107" s="155"/>
      <c r="AS107" s="155"/>
      <c r="AT107" s="155"/>
      <c r="AU107" s="155"/>
      <c r="AV107" s="155"/>
      <c r="AW107" s="156"/>
      <c r="AX107" s="201"/>
      <c r="AY107" s="202"/>
      <c r="AZ107" s="202"/>
      <c r="BA107" s="202"/>
      <c r="BB107" s="202"/>
      <c r="BC107" s="203"/>
    </row>
    <row r="108" spans="1:55" ht="15" customHeight="1">
      <c r="A108" s="207"/>
      <c r="B108" s="238"/>
      <c r="C108" s="239"/>
      <c r="D108" s="239"/>
      <c r="E108" s="239"/>
      <c r="F108" s="239"/>
      <c r="G108" s="239"/>
      <c r="H108" s="240"/>
      <c r="I108" s="241"/>
      <c r="J108" s="242"/>
      <c r="K108" s="243"/>
      <c r="L108" s="244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6"/>
      <c r="Z108" s="247"/>
      <c r="AA108" s="248"/>
      <c r="AB108" s="248"/>
      <c r="AC108" s="248"/>
      <c r="AD108" s="248"/>
      <c r="AE108" s="248"/>
      <c r="AF108" s="248"/>
      <c r="AG108" s="249"/>
      <c r="AH108" s="150" t="str">
        <f>IF(A107="","",VLOOKUP(A107,基礎データ!$A$9:$M$158,7,0))</f>
        <v/>
      </c>
      <c r="AI108" s="151"/>
      <c r="AJ108" s="151"/>
      <c r="AK108" s="151"/>
      <c r="AL108" s="151"/>
      <c r="AM108" s="151"/>
      <c r="AN108" s="151"/>
      <c r="AO108" s="152"/>
      <c r="AP108" s="233"/>
      <c r="AQ108" s="234"/>
      <c r="AR108" s="234"/>
      <c r="AS108" s="234"/>
      <c r="AT108" s="234"/>
      <c r="AU108" s="234"/>
      <c r="AV108" s="234"/>
      <c r="AW108" s="235"/>
      <c r="AX108" s="204"/>
      <c r="AY108" s="205"/>
      <c r="AZ108" s="205"/>
      <c r="BA108" s="205"/>
      <c r="BB108" s="205"/>
      <c r="BC108" s="206"/>
    </row>
    <row r="109" spans="1:55" ht="15" customHeight="1">
      <c r="A109" s="207"/>
      <c r="B109" s="208" t="str">
        <f>IF(A109="","",VLOOKUP(A109,基礎データ!$A$9:$M$158,6,0))</f>
        <v/>
      </c>
      <c r="C109" s="209"/>
      <c r="D109" s="209"/>
      <c r="E109" s="209"/>
      <c r="F109" s="209"/>
      <c r="G109" s="209"/>
      <c r="H109" s="210"/>
      <c r="I109" s="214" t="str">
        <f>IF(A109="","",VLOOKUP(A109,基礎データ!$A$9:$M$158,2,0))</f>
        <v/>
      </c>
      <c r="J109" s="215"/>
      <c r="K109" s="216"/>
      <c r="L109" s="220" t="str">
        <f>IF(A109="","",VLOOKUP(A109,基礎データ!$A$9:$M$158,3,0))</f>
        <v/>
      </c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2"/>
      <c r="Z109" s="224" t="str">
        <f>IF(A109="","",VLOOKUP(A109,基礎データ!$A$9:$M$158,5,0))</f>
        <v/>
      </c>
      <c r="AA109" s="225"/>
      <c r="AB109" s="225"/>
      <c r="AC109" s="225"/>
      <c r="AD109" s="225"/>
      <c r="AE109" s="225"/>
      <c r="AF109" s="225"/>
      <c r="AG109" s="226"/>
      <c r="AH109" s="154" t="str">
        <f>IF(A109="","",VLOOKUP(A109,基礎データ!$A$9:$M$158,12,0))</f>
        <v/>
      </c>
      <c r="AI109" s="155"/>
      <c r="AJ109" s="155"/>
      <c r="AK109" s="155"/>
      <c r="AL109" s="155"/>
      <c r="AM109" s="155"/>
      <c r="AN109" s="155"/>
      <c r="AO109" s="156"/>
      <c r="AP109" s="154" t="s">
        <v>13</v>
      </c>
      <c r="AQ109" s="155"/>
      <c r="AR109" s="155"/>
      <c r="AS109" s="155"/>
      <c r="AT109" s="155"/>
      <c r="AU109" s="155"/>
      <c r="AV109" s="155"/>
      <c r="AW109" s="156"/>
      <c r="AX109" s="201"/>
      <c r="AY109" s="202"/>
      <c r="AZ109" s="202"/>
      <c r="BA109" s="202"/>
      <c r="BB109" s="202"/>
      <c r="BC109" s="203"/>
    </row>
    <row r="110" spans="1:55" ht="15" customHeight="1">
      <c r="A110" s="207"/>
      <c r="B110" s="238"/>
      <c r="C110" s="239"/>
      <c r="D110" s="239"/>
      <c r="E110" s="239"/>
      <c r="F110" s="239"/>
      <c r="G110" s="239"/>
      <c r="H110" s="240"/>
      <c r="I110" s="241"/>
      <c r="J110" s="242"/>
      <c r="K110" s="243"/>
      <c r="L110" s="244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6"/>
      <c r="Z110" s="247"/>
      <c r="AA110" s="248"/>
      <c r="AB110" s="248"/>
      <c r="AC110" s="248"/>
      <c r="AD110" s="248"/>
      <c r="AE110" s="248"/>
      <c r="AF110" s="248"/>
      <c r="AG110" s="249"/>
      <c r="AH110" s="150" t="str">
        <f>IF(A109="","",VLOOKUP(A109,基礎データ!$A$9:$M$158,7,0))</f>
        <v/>
      </c>
      <c r="AI110" s="151"/>
      <c r="AJ110" s="151"/>
      <c r="AK110" s="151"/>
      <c r="AL110" s="151"/>
      <c r="AM110" s="151"/>
      <c r="AN110" s="151"/>
      <c r="AO110" s="152"/>
      <c r="AP110" s="233"/>
      <c r="AQ110" s="234"/>
      <c r="AR110" s="234"/>
      <c r="AS110" s="234"/>
      <c r="AT110" s="234"/>
      <c r="AU110" s="234"/>
      <c r="AV110" s="234"/>
      <c r="AW110" s="235"/>
      <c r="AX110" s="204"/>
      <c r="AY110" s="205"/>
      <c r="AZ110" s="205"/>
      <c r="BA110" s="205"/>
      <c r="BB110" s="205"/>
      <c r="BC110" s="206"/>
    </row>
    <row r="111" spans="1:55" ht="15" customHeight="1">
      <c r="A111" s="207"/>
      <c r="B111" s="208" t="str">
        <f>IF(A111="","",VLOOKUP(A111,基礎データ!$A$9:$M$158,6,0))</f>
        <v/>
      </c>
      <c r="C111" s="209"/>
      <c r="D111" s="209"/>
      <c r="E111" s="209"/>
      <c r="F111" s="209"/>
      <c r="G111" s="209"/>
      <c r="H111" s="210"/>
      <c r="I111" s="214" t="str">
        <f>IF(A111="","",VLOOKUP(A111,基礎データ!$A$9:$M$158,2,0))</f>
        <v/>
      </c>
      <c r="J111" s="215"/>
      <c r="K111" s="216"/>
      <c r="L111" s="220" t="str">
        <f>IF(A111="","",VLOOKUP(A111,基礎データ!$A$9:$M$158,3,0))</f>
        <v/>
      </c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2"/>
      <c r="Z111" s="224" t="str">
        <f>IF(A111="","",VLOOKUP(A111,基礎データ!$A$9:$M$158,5,0))</f>
        <v/>
      </c>
      <c r="AA111" s="225"/>
      <c r="AB111" s="225"/>
      <c r="AC111" s="225"/>
      <c r="AD111" s="225"/>
      <c r="AE111" s="225"/>
      <c r="AF111" s="225"/>
      <c r="AG111" s="226"/>
      <c r="AH111" s="154" t="str">
        <f>IF(A111="","",VLOOKUP(A111,基礎データ!$A$9:$M$158,12,0))</f>
        <v/>
      </c>
      <c r="AI111" s="155"/>
      <c r="AJ111" s="155"/>
      <c r="AK111" s="155"/>
      <c r="AL111" s="155"/>
      <c r="AM111" s="155"/>
      <c r="AN111" s="155"/>
      <c r="AO111" s="156"/>
      <c r="AP111" s="154" t="s">
        <v>13</v>
      </c>
      <c r="AQ111" s="155"/>
      <c r="AR111" s="155"/>
      <c r="AS111" s="155"/>
      <c r="AT111" s="155"/>
      <c r="AU111" s="155"/>
      <c r="AV111" s="155"/>
      <c r="AW111" s="156"/>
      <c r="AX111" s="201"/>
      <c r="AY111" s="202"/>
      <c r="AZ111" s="202"/>
      <c r="BA111" s="202"/>
      <c r="BB111" s="202"/>
      <c r="BC111" s="203"/>
    </row>
    <row r="112" spans="1:55" ht="15" customHeight="1">
      <c r="A112" s="207"/>
      <c r="B112" s="238"/>
      <c r="C112" s="239"/>
      <c r="D112" s="239"/>
      <c r="E112" s="239"/>
      <c r="F112" s="239"/>
      <c r="G112" s="239"/>
      <c r="H112" s="240"/>
      <c r="I112" s="241"/>
      <c r="J112" s="242"/>
      <c r="K112" s="243"/>
      <c r="L112" s="244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6"/>
      <c r="Z112" s="247"/>
      <c r="AA112" s="248"/>
      <c r="AB112" s="248"/>
      <c r="AC112" s="248"/>
      <c r="AD112" s="248"/>
      <c r="AE112" s="248"/>
      <c r="AF112" s="248"/>
      <c r="AG112" s="249"/>
      <c r="AH112" s="150" t="str">
        <f>IF(A111="","",VLOOKUP(A111,基礎データ!$A$9:$M$158,7,0))</f>
        <v/>
      </c>
      <c r="AI112" s="151"/>
      <c r="AJ112" s="151"/>
      <c r="AK112" s="151"/>
      <c r="AL112" s="151"/>
      <c r="AM112" s="151"/>
      <c r="AN112" s="151"/>
      <c r="AO112" s="152"/>
      <c r="AP112" s="233"/>
      <c r="AQ112" s="234"/>
      <c r="AR112" s="234"/>
      <c r="AS112" s="234"/>
      <c r="AT112" s="234"/>
      <c r="AU112" s="234"/>
      <c r="AV112" s="234"/>
      <c r="AW112" s="235"/>
      <c r="AX112" s="204"/>
      <c r="AY112" s="205"/>
      <c r="AZ112" s="205"/>
      <c r="BA112" s="205"/>
      <c r="BB112" s="205"/>
      <c r="BC112" s="206"/>
    </row>
    <row r="113" spans="1:55" ht="15" customHeight="1">
      <c r="A113" s="207"/>
      <c r="B113" s="208" t="str">
        <f>IF(A113="","",VLOOKUP(A113,基礎データ!$A$9:$M$158,6,0))</f>
        <v/>
      </c>
      <c r="C113" s="209"/>
      <c r="D113" s="209"/>
      <c r="E113" s="209"/>
      <c r="F113" s="209"/>
      <c r="G113" s="209"/>
      <c r="H113" s="210"/>
      <c r="I113" s="214" t="str">
        <f>IF(A113="","",VLOOKUP(A113,基礎データ!$A$9:$M$158,2,0))</f>
        <v/>
      </c>
      <c r="J113" s="215"/>
      <c r="K113" s="216"/>
      <c r="L113" s="220" t="str">
        <f>IF(A113="","",VLOOKUP(A113,基礎データ!$A$9:$M$158,3,0))</f>
        <v/>
      </c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2"/>
      <c r="Z113" s="224" t="str">
        <f>IF(A113="","",VLOOKUP(A113,基礎データ!$A$9:$M$158,5,0))</f>
        <v/>
      </c>
      <c r="AA113" s="225"/>
      <c r="AB113" s="225"/>
      <c r="AC113" s="225"/>
      <c r="AD113" s="225"/>
      <c r="AE113" s="225"/>
      <c r="AF113" s="225"/>
      <c r="AG113" s="226"/>
      <c r="AH113" s="154" t="str">
        <f>IF(A113="","",VLOOKUP(A113,基礎データ!$A$9:$M$158,12,0))</f>
        <v/>
      </c>
      <c r="AI113" s="155"/>
      <c r="AJ113" s="155"/>
      <c r="AK113" s="155"/>
      <c r="AL113" s="155"/>
      <c r="AM113" s="155"/>
      <c r="AN113" s="155"/>
      <c r="AO113" s="156"/>
      <c r="AP113" s="154" t="s">
        <v>13</v>
      </c>
      <c r="AQ113" s="155"/>
      <c r="AR113" s="155"/>
      <c r="AS113" s="155"/>
      <c r="AT113" s="155"/>
      <c r="AU113" s="155"/>
      <c r="AV113" s="155"/>
      <c r="AW113" s="156"/>
      <c r="AX113" s="201"/>
      <c r="AY113" s="202"/>
      <c r="AZ113" s="202"/>
      <c r="BA113" s="202"/>
      <c r="BB113" s="202"/>
      <c r="BC113" s="203"/>
    </row>
    <row r="114" spans="1:55" ht="15" customHeight="1">
      <c r="A114" s="207"/>
      <c r="B114" s="238"/>
      <c r="C114" s="239"/>
      <c r="D114" s="239"/>
      <c r="E114" s="239"/>
      <c r="F114" s="239"/>
      <c r="G114" s="239"/>
      <c r="H114" s="240"/>
      <c r="I114" s="241"/>
      <c r="J114" s="242"/>
      <c r="K114" s="243"/>
      <c r="L114" s="244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6"/>
      <c r="Z114" s="247"/>
      <c r="AA114" s="248"/>
      <c r="AB114" s="248"/>
      <c r="AC114" s="248"/>
      <c r="AD114" s="248"/>
      <c r="AE114" s="248"/>
      <c r="AF114" s="248"/>
      <c r="AG114" s="249"/>
      <c r="AH114" s="150" t="str">
        <f>IF(A113="","",VLOOKUP(A113,基礎データ!$A$9:$M$158,7,0))</f>
        <v/>
      </c>
      <c r="AI114" s="151"/>
      <c r="AJ114" s="151"/>
      <c r="AK114" s="151"/>
      <c r="AL114" s="151"/>
      <c r="AM114" s="151"/>
      <c r="AN114" s="151"/>
      <c r="AO114" s="152"/>
      <c r="AP114" s="233"/>
      <c r="AQ114" s="234"/>
      <c r="AR114" s="234"/>
      <c r="AS114" s="234"/>
      <c r="AT114" s="234"/>
      <c r="AU114" s="234"/>
      <c r="AV114" s="234"/>
      <c r="AW114" s="235"/>
      <c r="AX114" s="204"/>
      <c r="AY114" s="205"/>
      <c r="AZ114" s="205"/>
      <c r="BA114" s="205"/>
      <c r="BB114" s="205"/>
      <c r="BC114" s="206"/>
    </row>
    <row r="115" spans="1:55" ht="15" customHeight="1">
      <c r="A115" s="207"/>
      <c r="B115" s="208" t="str">
        <f>IF(A115="","",VLOOKUP(A115,基礎データ!$A$9:$M$158,6,0))</f>
        <v/>
      </c>
      <c r="C115" s="209"/>
      <c r="D115" s="209"/>
      <c r="E115" s="209"/>
      <c r="F115" s="209"/>
      <c r="G115" s="209"/>
      <c r="H115" s="210"/>
      <c r="I115" s="214" t="str">
        <f>IF(A115="","",VLOOKUP(A115,基礎データ!$A$9:$M$158,2,0))</f>
        <v/>
      </c>
      <c r="J115" s="215"/>
      <c r="K115" s="216"/>
      <c r="L115" s="220" t="str">
        <f>IF(A115="","",VLOOKUP(A115,基礎データ!$A$9:$M$158,3,0))</f>
        <v/>
      </c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2"/>
      <c r="Z115" s="224" t="str">
        <f>IF(A115="","",VLOOKUP(A115,基礎データ!$A$9:$M$158,5,0))</f>
        <v/>
      </c>
      <c r="AA115" s="225"/>
      <c r="AB115" s="225"/>
      <c r="AC115" s="225"/>
      <c r="AD115" s="225"/>
      <c r="AE115" s="225"/>
      <c r="AF115" s="225"/>
      <c r="AG115" s="226"/>
      <c r="AH115" s="154" t="str">
        <f>IF(A115="","",VLOOKUP(A115,基礎データ!$A$9:$M$158,12,0))</f>
        <v/>
      </c>
      <c r="AI115" s="155"/>
      <c r="AJ115" s="155"/>
      <c r="AK115" s="155"/>
      <c r="AL115" s="155"/>
      <c r="AM115" s="155"/>
      <c r="AN115" s="155"/>
      <c r="AO115" s="156"/>
      <c r="AP115" s="154" t="s">
        <v>13</v>
      </c>
      <c r="AQ115" s="155"/>
      <c r="AR115" s="155"/>
      <c r="AS115" s="155"/>
      <c r="AT115" s="155"/>
      <c r="AU115" s="155"/>
      <c r="AV115" s="155"/>
      <c r="AW115" s="156"/>
      <c r="AX115" s="201"/>
      <c r="AY115" s="202"/>
      <c r="AZ115" s="202"/>
      <c r="BA115" s="202"/>
      <c r="BB115" s="202"/>
      <c r="BC115" s="203"/>
    </row>
    <row r="116" spans="1:55" ht="15" customHeight="1">
      <c r="A116" s="207"/>
      <c r="B116" s="238"/>
      <c r="C116" s="239"/>
      <c r="D116" s="239"/>
      <c r="E116" s="239"/>
      <c r="F116" s="239"/>
      <c r="G116" s="239"/>
      <c r="H116" s="240"/>
      <c r="I116" s="241"/>
      <c r="J116" s="242"/>
      <c r="K116" s="243"/>
      <c r="L116" s="244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6"/>
      <c r="Z116" s="247"/>
      <c r="AA116" s="248"/>
      <c r="AB116" s="248"/>
      <c r="AC116" s="248"/>
      <c r="AD116" s="248"/>
      <c r="AE116" s="248"/>
      <c r="AF116" s="248"/>
      <c r="AG116" s="249"/>
      <c r="AH116" s="150" t="str">
        <f>IF(A115="","",VLOOKUP(A115,基礎データ!$A$9:$M$158,7,0))</f>
        <v/>
      </c>
      <c r="AI116" s="151"/>
      <c r="AJ116" s="151"/>
      <c r="AK116" s="151"/>
      <c r="AL116" s="151"/>
      <c r="AM116" s="151"/>
      <c r="AN116" s="151"/>
      <c r="AO116" s="152"/>
      <c r="AP116" s="233"/>
      <c r="AQ116" s="234"/>
      <c r="AR116" s="234"/>
      <c r="AS116" s="234"/>
      <c r="AT116" s="234"/>
      <c r="AU116" s="234"/>
      <c r="AV116" s="234"/>
      <c r="AW116" s="235"/>
      <c r="AX116" s="204"/>
      <c r="AY116" s="205"/>
      <c r="AZ116" s="205"/>
      <c r="BA116" s="205"/>
      <c r="BB116" s="205"/>
      <c r="BC116" s="206"/>
    </row>
    <row r="117" spans="1:55" ht="15" customHeight="1">
      <c r="A117" s="207"/>
      <c r="B117" s="208" t="str">
        <f>IF(A117="","",VLOOKUP(A117,基礎データ!$A$9:$M$158,6,0))</f>
        <v/>
      </c>
      <c r="C117" s="209"/>
      <c r="D117" s="209"/>
      <c r="E117" s="209"/>
      <c r="F117" s="209"/>
      <c r="G117" s="209"/>
      <c r="H117" s="210"/>
      <c r="I117" s="214" t="str">
        <f>IF(A117="","",VLOOKUP(A117,基礎データ!$A$9:$M$158,2,0))</f>
        <v/>
      </c>
      <c r="J117" s="215"/>
      <c r="K117" s="216"/>
      <c r="L117" s="220" t="str">
        <f>IF(A117="","",VLOOKUP(A117,基礎データ!$A$9:$M$158,3,0))</f>
        <v/>
      </c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2"/>
      <c r="Z117" s="224" t="str">
        <f>IF(A117="","",VLOOKUP(A117,基礎データ!$A$9:$M$158,5,0))</f>
        <v/>
      </c>
      <c r="AA117" s="225"/>
      <c r="AB117" s="225"/>
      <c r="AC117" s="225"/>
      <c r="AD117" s="225"/>
      <c r="AE117" s="225"/>
      <c r="AF117" s="225"/>
      <c r="AG117" s="226"/>
      <c r="AH117" s="154" t="str">
        <f>IF(A117="","",VLOOKUP(A117,基礎データ!$A$9:$M$158,12,0))</f>
        <v/>
      </c>
      <c r="AI117" s="155"/>
      <c r="AJ117" s="155"/>
      <c r="AK117" s="155"/>
      <c r="AL117" s="155"/>
      <c r="AM117" s="155"/>
      <c r="AN117" s="155"/>
      <c r="AO117" s="156"/>
      <c r="AP117" s="154" t="s">
        <v>13</v>
      </c>
      <c r="AQ117" s="155"/>
      <c r="AR117" s="155"/>
      <c r="AS117" s="155"/>
      <c r="AT117" s="155"/>
      <c r="AU117" s="155"/>
      <c r="AV117" s="155"/>
      <c r="AW117" s="156"/>
      <c r="AX117" s="201"/>
      <c r="AY117" s="202"/>
      <c r="AZ117" s="202"/>
      <c r="BA117" s="202"/>
      <c r="BB117" s="202"/>
      <c r="BC117" s="203"/>
    </row>
    <row r="118" spans="1:55" ht="15" customHeight="1">
      <c r="A118" s="207"/>
      <c r="B118" s="238"/>
      <c r="C118" s="239"/>
      <c r="D118" s="239"/>
      <c r="E118" s="239"/>
      <c r="F118" s="239"/>
      <c r="G118" s="239"/>
      <c r="H118" s="240"/>
      <c r="I118" s="241"/>
      <c r="J118" s="242"/>
      <c r="K118" s="243"/>
      <c r="L118" s="244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6"/>
      <c r="Z118" s="247"/>
      <c r="AA118" s="248"/>
      <c r="AB118" s="248"/>
      <c r="AC118" s="248"/>
      <c r="AD118" s="248"/>
      <c r="AE118" s="248"/>
      <c r="AF118" s="248"/>
      <c r="AG118" s="249"/>
      <c r="AH118" s="150" t="str">
        <f>IF(A117="","",VLOOKUP(A117,基礎データ!$A$9:$M$158,7,0))</f>
        <v/>
      </c>
      <c r="AI118" s="151"/>
      <c r="AJ118" s="151"/>
      <c r="AK118" s="151"/>
      <c r="AL118" s="151"/>
      <c r="AM118" s="151"/>
      <c r="AN118" s="151"/>
      <c r="AO118" s="152"/>
      <c r="AP118" s="233"/>
      <c r="AQ118" s="234"/>
      <c r="AR118" s="234"/>
      <c r="AS118" s="234"/>
      <c r="AT118" s="234"/>
      <c r="AU118" s="234"/>
      <c r="AV118" s="234"/>
      <c r="AW118" s="235"/>
      <c r="AX118" s="204"/>
      <c r="AY118" s="205"/>
      <c r="AZ118" s="205"/>
      <c r="BA118" s="205"/>
      <c r="BB118" s="205"/>
      <c r="BC118" s="206"/>
    </row>
    <row r="119" spans="1:55" ht="15" customHeight="1">
      <c r="A119" s="207"/>
      <c r="B119" s="208" t="str">
        <f>IF(A119="","",VLOOKUP(A119,基礎データ!$A$9:$M$158,6,0))</f>
        <v/>
      </c>
      <c r="C119" s="209"/>
      <c r="D119" s="209"/>
      <c r="E119" s="209"/>
      <c r="F119" s="209"/>
      <c r="G119" s="209"/>
      <c r="H119" s="210"/>
      <c r="I119" s="214" t="str">
        <f>IF(A119="","",VLOOKUP(A119,基礎データ!$A$9:$M$158,2,0))</f>
        <v/>
      </c>
      <c r="J119" s="215"/>
      <c r="K119" s="216"/>
      <c r="L119" s="220" t="str">
        <f>IF(A119="","",VLOOKUP(A119,基礎データ!$A$9:$M$158,3,0))</f>
        <v/>
      </c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2"/>
      <c r="Z119" s="224" t="str">
        <f>IF(A119="","",VLOOKUP(A119,基礎データ!$A$9:$M$158,5,0))</f>
        <v/>
      </c>
      <c r="AA119" s="225"/>
      <c r="AB119" s="225"/>
      <c r="AC119" s="225"/>
      <c r="AD119" s="225"/>
      <c r="AE119" s="225"/>
      <c r="AF119" s="225"/>
      <c r="AG119" s="226"/>
      <c r="AH119" s="154" t="str">
        <f>IF(A119="","",VLOOKUP(A119,基礎データ!$A$9:$M$158,12,0))</f>
        <v/>
      </c>
      <c r="AI119" s="155"/>
      <c r="AJ119" s="155"/>
      <c r="AK119" s="155"/>
      <c r="AL119" s="155"/>
      <c r="AM119" s="155"/>
      <c r="AN119" s="155"/>
      <c r="AO119" s="156"/>
      <c r="AP119" s="154" t="s">
        <v>13</v>
      </c>
      <c r="AQ119" s="155"/>
      <c r="AR119" s="155"/>
      <c r="AS119" s="155"/>
      <c r="AT119" s="155"/>
      <c r="AU119" s="155"/>
      <c r="AV119" s="155"/>
      <c r="AW119" s="156"/>
      <c r="AX119" s="201"/>
      <c r="AY119" s="202"/>
      <c r="AZ119" s="202"/>
      <c r="BA119" s="202"/>
      <c r="BB119" s="202"/>
      <c r="BC119" s="203"/>
    </row>
    <row r="120" spans="1:55" ht="15" customHeight="1">
      <c r="A120" s="207"/>
      <c r="B120" s="238"/>
      <c r="C120" s="239"/>
      <c r="D120" s="239"/>
      <c r="E120" s="239"/>
      <c r="F120" s="239"/>
      <c r="G120" s="239"/>
      <c r="H120" s="240"/>
      <c r="I120" s="241"/>
      <c r="J120" s="242"/>
      <c r="K120" s="243"/>
      <c r="L120" s="244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6"/>
      <c r="Z120" s="247"/>
      <c r="AA120" s="248"/>
      <c r="AB120" s="248"/>
      <c r="AC120" s="248"/>
      <c r="AD120" s="248"/>
      <c r="AE120" s="248"/>
      <c r="AF120" s="248"/>
      <c r="AG120" s="249"/>
      <c r="AH120" s="150" t="str">
        <f>IF(A119="","",VLOOKUP(A119,基礎データ!$A$9:$M$158,7,0))</f>
        <v/>
      </c>
      <c r="AI120" s="151"/>
      <c r="AJ120" s="151"/>
      <c r="AK120" s="151"/>
      <c r="AL120" s="151"/>
      <c r="AM120" s="151"/>
      <c r="AN120" s="151"/>
      <c r="AO120" s="152"/>
      <c r="AP120" s="233"/>
      <c r="AQ120" s="234"/>
      <c r="AR120" s="234"/>
      <c r="AS120" s="234"/>
      <c r="AT120" s="234"/>
      <c r="AU120" s="234"/>
      <c r="AV120" s="234"/>
      <c r="AW120" s="235"/>
      <c r="AX120" s="204"/>
      <c r="AY120" s="205"/>
      <c r="AZ120" s="205"/>
      <c r="BA120" s="205"/>
      <c r="BB120" s="205"/>
      <c r="BC120" s="206"/>
    </row>
    <row r="121" spans="1:55" ht="15" customHeight="1">
      <c r="A121" s="207"/>
      <c r="B121" s="208" t="str">
        <f>IF(A121="","",VLOOKUP(A121,基礎データ!$A$9:$M$158,6,0))</f>
        <v/>
      </c>
      <c r="C121" s="209"/>
      <c r="D121" s="209"/>
      <c r="E121" s="209"/>
      <c r="F121" s="209"/>
      <c r="G121" s="209"/>
      <c r="H121" s="210"/>
      <c r="I121" s="214" t="str">
        <f>IF(A121="","",VLOOKUP(A121,基礎データ!$A$9:$M$158,2,0))</f>
        <v/>
      </c>
      <c r="J121" s="215"/>
      <c r="K121" s="216"/>
      <c r="L121" s="220" t="str">
        <f>IF(A121="","",VLOOKUP(A121,基礎データ!$A$9:$M$158,3,0))</f>
        <v/>
      </c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2"/>
      <c r="Z121" s="224" t="str">
        <f>IF(A121="","",VLOOKUP(A121,基礎データ!$A$9:$M$158,5,0))</f>
        <v/>
      </c>
      <c r="AA121" s="225"/>
      <c r="AB121" s="225"/>
      <c r="AC121" s="225"/>
      <c r="AD121" s="225"/>
      <c r="AE121" s="225"/>
      <c r="AF121" s="225"/>
      <c r="AG121" s="226"/>
      <c r="AH121" s="154" t="str">
        <f>IF(A121="","",VLOOKUP(A121,基礎データ!$A$9:$M$158,12,0))</f>
        <v/>
      </c>
      <c r="AI121" s="155"/>
      <c r="AJ121" s="155"/>
      <c r="AK121" s="155"/>
      <c r="AL121" s="155"/>
      <c r="AM121" s="155"/>
      <c r="AN121" s="155"/>
      <c r="AO121" s="156"/>
      <c r="AP121" s="154" t="s">
        <v>13</v>
      </c>
      <c r="AQ121" s="155"/>
      <c r="AR121" s="155"/>
      <c r="AS121" s="155"/>
      <c r="AT121" s="155"/>
      <c r="AU121" s="155"/>
      <c r="AV121" s="155"/>
      <c r="AW121" s="156"/>
      <c r="AX121" s="201"/>
      <c r="AY121" s="202"/>
      <c r="AZ121" s="202"/>
      <c r="BA121" s="202"/>
      <c r="BB121" s="202"/>
      <c r="BC121" s="203"/>
    </row>
    <row r="122" spans="1:55" ht="15" customHeight="1">
      <c r="A122" s="207"/>
      <c r="B122" s="238"/>
      <c r="C122" s="239"/>
      <c r="D122" s="239"/>
      <c r="E122" s="239"/>
      <c r="F122" s="239"/>
      <c r="G122" s="239"/>
      <c r="H122" s="240"/>
      <c r="I122" s="241"/>
      <c r="J122" s="242"/>
      <c r="K122" s="243"/>
      <c r="L122" s="244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6"/>
      <c r="Z122" s="247"/>
      <c r="AA122" s="248"/>
      <c r="AB122" s="248"/>
      <c r="AC122" s="248"/>
      <c r="AD122" s="248"/>
      <c r="AE122" s="248"/>
      <c r="AF122" s="248"/>
      <c r="AG122" s="249"/>
      <c r="AH122" s="150" t="str">
        <f>IF(A121="","",VLOOKUP(A121,基礎データ!$A$9:$M$158,7,0))</f>
        <v/>
      </c>
      <c r="AI122" s="151"/>
      <c r="AJ122" s="151"/>
      <c r="AK122" s="151"/>
      <c r="AL122" s="151"/>
      <c r="AM122" s="151"/>
      <c r="AN122" s="151"/>
      <c r="AO122" s="152"/>
      <c r="AP122" s="233"/>
      <c r="AQ122" s="234"/>
      <c r="AR122" s="234"/>
      <c r="AS122" s="234"/>
      <c r="AT122" s="234"/>
      <c r="AU122" s="234"/>
      <c r="AV122" s="234"/>
      <c r="AW122" s="235"/>
      <c r="AX122" s="204"/>
      <c r="AY122" s="205"/>
      <c r="AZ122" s="205"/>
      <c r="BA122" s="205"/>
      <c r="BB122" s="205"/>
      <c r="BC122" s="206"/>
    </row>
    <row r="123" spans="1:55" ht="15" customHeight="1">
      <c r="A123" s="207"/>
      <c r="B123" s="208" t="str">
        <f>IF(A123="","",VLOOKUP(A123,基礎データ!$A$9:$M$158,6,0))</f>
        <v/>
      </c>
      <c r="C123" s="209"/>
      <c r="D123" s="209"/>
      <c r="E123" s="209"/>
      <c r="F123" s="209"/>
      <c r="G123" s="209"/>
      <c r="H123" s="210"/>
      <c r="I123" s="214" t="str">
        <f>IF(A123="","",VLOOKUP(A123,基礎データ!$A$9:$M$158,2,0))</f>
        <v/>
      </c>
      <c r="J123" s="215"/>
      <c r="K123" s="216"/>
      <c r="L123" s="220" t="str">
        <f>IF(A123="","",VLOOKUP(A123,基礎データ!$A$9:$M$158,3,0))</f>
        <v/>
      </c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2"/>
      <c r="Z123" s="224" t="str">
        <f>IF(A123="","",VLOOKUP(A123,基礎データ!$A$9:$M$158,5,0))</f>
        <v/>
      </c>
      <c r="AA123" s="225"/>
      <c r="AB123" s="225"/>
      <c r="AC123" s="225"/>
      <c r="AD123" s="225"/>
      <c r="AE123" s="225"/>
      <c r="AF123" s="225"/>
      <c r="AG123" s="226"/>
      <c r="AH123" s="154" t="str">
        <f>IF(A123="","",VLOOKUP(A123,基礎データ!$A$9:$M$158,12,0))</f>
        <v/>
      </c>
      <c r="AI123" s="155"/>
      <c r="AJ123" s="155"/>
      <c r="AK123" s="155"/>
      <c r="AL123" s="155"/>
      <c r="AM123" s="155"/>
      <c r="AN123" s="155"/>
      <c r="AO123" s="156"/>
      <c r="AP123" s="154" t="s">
        <v>13</v>
      </c>
      <c r="AQ123" s="155"/>
      <c r="AR123" s="155"/>
      <c r="AS123" s="155"/>
      <c r="AT123" s="155"/>
      <c r="AU123" s="155"/>
      <c r="AV123" s="155"/>
      <c r="AW123" s="156"/>
      <c r="AX123" s="201"/>
      <c r="AY123" s="202"/>
      <c r="AZ123" s="202"/>
      <c r="BA123" s="202"/>
      <c r="BB123" s="202"/>
      <c r="BC123" s="203"/>
    </row>
    <row r="124" spans="1:55" ht="15" customHeight="1">
      <c r="A124" s="207"/>
      <c r="B124" s="238"/>
      <c r="C124" s="239"/>
      <c r="D124" s="239"/>
      <c r="E124" s="239"/>
      <c r="F124" s="239"/>
      <c r="G124" s="239"/>
      <c r="H124" s="240"/>
      <c r="I124" s="241"/>
      <c r="J124" s="242"/>
      <c r="K124" s="243"/>
      <c r="L124" s="244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6"/>
      <c r="Z124" s="247"/>
      <c r="AA124" s="248"/>
      <c r="AB124" s="248"/>
      <c r="AC124" s="248"/>
      <c r="AD124" s="248"/>
      <c r="AE124" s="248"/>
      <c r="AF124" s="248"/>
      <c r="AG124" s="249"/>
      <c r="AH124" s="150" t="str">
        <f>IF(A123="","",VLOOKUP(A123,基礎データ!$A$9:$M$158,7,0))</f>
        <v/>
      </c>
      <c r="AI124" s="151"/>
      <c r="AJ124" s="151"/>
      <c r="AK124" s="151"/>
      <c r="AL124" s="151"/>
      <c r="AM124" s="151"/>
      <c r="AN124" s="151"/>
      <c r="AO124" s="152"/>
      <c r="AP124" s="233"/>
      <c r="AQ124" s="234"/>
      <c r="AR124" s="234"/>
      <c r="AS124" s="234"/>
      <c r="AT124" s="234"/>
      <c r="AU124" s="234"/>
      <c r="AV124" s="234"/>
      <c r="AW124" s="235"/>
      <c r="AX124" s="204"/>
      <c r="AY124" s="205"/>
      <c r="AZ124" s="205"/>
      <c r="BA124" s="205"/>
      <c r="BB124" s="205"/>
      <c r="BC124" s="206"/>
    </row>
    <row r="125" spans="1:55" ht="15" customHeight="1">
      <c r="A125" s="207"/>
      <c r="B125" s="208" t="str">
        <f>IF(A125="","",VLOOKUP(A125,基礎データ!$A$9:$M$158,6,0))</f>
        <v/>
      </c>
      <c r="C125" s="209"/>
      <c r="D125" s="209"/>
      <c r="E125" s="209"/>
      <c r="F125" s="209"/>
      <c r="G125" s="209"/>
      <c r="H125" s="210"/>
      <c r="I125" s="214" t="str">
        <f>IF(A125="","",VLOOKUP(A125,基礎データ!$A$9:$M$158,2,0))</f>
        <v/>
      </c>
      <c r="J125" s="215"/>
      <c r="K125" s="216"/>
      <c r="L125" s="220" t="str">
        <f>IF(A125="","",VLOOKUP(A125,基礎データ!$A$9:$M$158,3,0))</f>
        <v/>
      </c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2"/>
      <c r="Z125" s="224" t="str">
        <f>IF(A125="","",VLOOKUP(A125,基礎データ!$A$9:$M$158,5,0))</f>
        <v/>
      </c>
      <c r="AA125" s="225"/>
      <c r="AB125" s="225"/>
      <c r="AC125" s="225"/>
      <c r="AD125" s="225"/>
      <c r="AE125" s="225"/>
      <c r="AF125" s="225"/>
      <c r="AG125" s="226"/>
      <c r="AH125" s="154" t="str">
        <f>IF(A125="","",VLOOKUP(A125,基礎データ!$A$9:$M$158,12,0))</f>
        <v/>
      </c>
      <c r="AI125" s="155"/>
      <c r="AJ125" s="155"/>
      <c r="AK125" s="155"/>
      <c r="AL125" s="155"/>
      <c r="AM125" s="155"/>
      <c r="AN125" s="155"/>
      <c r="AO125" s="156"/>
      <c r="AP125" s="154" t="s">
        <v>13</v>
      </c>
      <c r="AQ125" s="155"/>
      <c r="AR125" s="155"/>
      <c r="AS125" s="155"/>
      <c r="AT125" s="155"/>
      <c r="AU125" s="155"/>
      <c r="AV125" s="155"/>
      <c r="AW125" s="156"/>
      <c r="AX125" s="201"/>
      <c r="AY125" s="202"/>
      <c r="AZ125" s="202"/>
      <c r="BA125" s="202"/>
      <c r="BB125" s="202"/>
      <c r="BC125" s="203"/>
    </row>
    <row r="126" spans="1:55" ht="15" customHeight="1">
      <c r="A126" s="207"/>
      <c r="B126" s="238"/>
      <c r="C126" s="239"/>
      <c r="D126" s="239"/>
      <c r="E126" s="239"/>
      <c r="F126" s="239"/>
      <c r="G126" s="239"/>
      <c r="H126" s="240"/>
      <c r="I126" s="241"/>
      <c r="J126" s="242"/>
      <c r="K126" s="243"/>
      <c r="L126" s="244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6"/>
      <c r="Z126" s="247"/>
      <c r="AA126" s="248"/>
      <c r="AB126" s="248"/>
      <c r="AC126" s="248"/>
      <c r="AD126" s="248"/>
      <c r="AE126" s="248"/>
      <c r="AF126" s="248"/>
      <c r="AG126" s="249"/>
      <c r="AH126" s="150" t="str">
        <f>IF(A125="","",VLOOKUP(A125,基礎データ!$A$9:$M$158,7,0))</f>
        <v/>
      </c>
      <c r="AI126" s="151"/>
      <c r="AJ126" s="151"/>
      <c r="AK126" s="151"/>
      <c r="AL126" s="151"/>
      <c r="AM126" s="151"/>
      <c r="AN126" s="151"/>
      <c r="AO126" s="152"/>
      <c r="AP126" s="233"/>
      <c r="AQ126" s="234"/>
      <c r="AR126" s="234"/>
      <c r="AS126" s="234"/>
      <c r="AT126" s="234"/>
      <c r="AU126" s="234"/>
      <c r="AV126" s="234"/>
      <c r="AW126" s="235"/>
      <c r="AX126" s="204"/>
      <c r="AY126" s="205"/>
      <c r="AZ126" s="205"/>
      <c r="BA126" s="205"/>
      <c r="BB126" s="205"/>
      <c r="BC126" s="206"/>
    </row>
    <row r="127" spans="1:55" ht="15" customHeight="1">
      <c r="A127" s="207"/>
      <c r="B127" s="208" t="str">
        <f>IF(A127="","",VLOOKUP(A127,基礎データ!$A$9:$M$158,6,0))</f>
        <v/>
      </c>
      <c r="C127" s="209"/>
      <c r="D127" s="209"/>
      <c r="E127" s="209"/>
      <c r="F127" s="209"/>
      <c r="G127" s="209"/>
      <c r="H127" s="210"/>
      <c r="I127" s="214" t="str">
        <f>IF(A127="","",VLOOKUP(A127,基礎データ!$A$9:$M$158,2,0))</f>
        <v/>
      </c>
      <c r="J127" s="215"/>
      <c r="K127" s="216"/>
      <c r="L127" s="220" t="str">
        <f>IF(A127="","",VLOOKUP(A127,基礎データ!$A$9:$M$158,3,0))</f>
        <v/>
      </c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2"/>
      <c r="Z127" s="224" t="str">
        <f>IF(A127="","",VLOOKUP(A127,基礎データ!$A$9:$M$158,5,0))</f>
        <v/>
      </c>
      <c r="AA127" s="225"/>
      <c r="AB127" s="225"/>
      <c r="AC127" s="225"/>
      <c r="AD127" s="225"/>
      <c r="AE127" s="225"/>
      <c r="AF127" s="225"/>
      <c r="AG127" s="226"/>
      <c r="AH127" s="154" t="str">
        <f>IF(A127="","",VLOOKUP(A127,基礎データ!$A$9:$M$158,12,0))</f>
        <v/>
      </c>
      <c r="AI127" s="155"/>
      <c r="AJ127" s="155"/>
      <c r="AK127" s="155"/>
      <c r="AL127" s="155"/>
      <c r="AM127" s="155"/>
      <c r="AN127" s="155"/>
      <c r="AO127" s="156"/>
      <c r="AP127" s="154" t="s">
        <v>13</v>
      </c>
      <c r="AQ127" s="155"/>
      <c r="AR127" s="155"/>
      <c r="AS127" s="155"/>
      <c r="AT127" s="155"/>
      <c r="AU127" s="155"/>
      <c r="AV127" s="155"/>
      <c r="AW127" s="156"/>
      <c r="AX127" s="201"/>
      <c r="AY127" s="202"/>
      <c r="AZ127" s="202"/>
      <c r="BA127" s="202"/>
      <c r="BB127" s="202"/>
      <c r="BC127" s="203"/>
    </row>
    <row r="128" spans="1:55" ht="15" customHeight="1">
      <c r="A128" s="207"/>
      <c r="B128" s="238"/>
      <c r="C128" s="239"/>
      <c r="D128" s="239"/>
      <c r="E128" s="239"/>
      <c r="F128" s="239"/>
      <c r="G128" s="239"/>
      <c r="H128" s="240"/>
      <c r="I128" s="241"/>
      <c r="J128" s="242"/>
      <c r="K128" s="243"/>
      <c r="L128" s="244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6"/>
      <c r="Z128" s="247"/>
      <c r="AA128" s="248"/>
      <c r="AB128" s="248"/>
      <c r="AC128" s="248"/>
      <c r="AD128" s="248"/>
      <c r="AE128" s="248"/>
      <c r="AF128" s="248"/>
      <c r="AG128" s="249"/>
      <c r="AH128" s="150" t="str">
        <f>IF(A127="","",VLOOKUP(A127,基礎データ!$A$9:$M$158,7,0))</f>
        <v/>
      </c>
      <c r="AI128" s="151"/>
      <c r="AJ128" s="151"/>
      <c r="AK128" s="151"/>
      <c r="AL128" s="151"/>
      <c r="AM128" s="151"/>
      <c r="AN128" s="151"/>
      <c r="AO128" s="152"/>
      <c r="AP128" s="233"/>
      <c r="AQ128" s="234"/>
      <c r="AR128" s="234"/>
      <c r="AS128" s="234"/>
      <c r="AT128" s="234"/>
      <c r="AU128" s="234"/>
      <c r="AV128" s="234"/>
      <c r="AW128" s="235"/>
      <c r="AX128" s="204"/>
      <c r="AY128" s="205"/>
      <c r="AZ128" s="205"/>
      <c r="BA128" s="205"/>
      <c r="BB128" s="205"/>
      <c r="BC128" s="206"/>
    </row>
    <row r="129" spans="1:57" ht="15" customHeight="1">
      <c r="A129" s="207"/>
      <c r="B129" s="208" t="str">
        <f>IF(A129="","",VLOOKUP(A129,基礎データ!$A$9:$M$158,6,0))</f>
        <v/>
      </c>
      <c r="C129" s="209"/>
      <c r="D129" s="209"/>
      <c r="E129" s="209"/>
      <c r="F129" s="209"/>
      <c r="G129" s="209"/>
      <c r="H129" s="210"/>
      <c r="I129" s="214" t="str">
        <f>IF(A129="","",VLOOKUP(A129,基礎データ!$A$9:$M$158,2,0))</f>
        <v/>
      </c>
      <c r="J129" s="215"/>
      <c r="K129" s="216"/>
      <c r="L129" s="220" t="str">
        <f>IF(A129="","",VLOOKUP(A129,基礎データ!$A$9:$M$158,3,0))</f>
        <v/>
      </c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2"/>
      <c r="Z129" s="224" t="str">
        <f>IF(A129="","",VLOOKUP(A129,基礎データ!$A$9:$M$158,5,0))</f>
        <v/>
      </c>
      <c r="AA129" s="225"/>
      <c r="AB129" s="225"/>
      <c r="AC129" s="225"/>
      <c r="AD129" s="225"/>
      <c r="AE129" s="225"/>
      <c r="AF129" s="225"/>
      <c r="AG129" s="226"/>
      <c r="AH129" s="154" t="str">
        <f>IF(A129="","",VLOOKUP(A129,基礎データ!$A$9:$M$158,12,0))</f>
        <v/>
      </c>
      <c r="AI129" s="155"/>
      <c r="AJ129" s="155"/>
      <c r="AK129" s="155"/>
      <c r="AL129" s="155"/>
      <c r="AM129" s="155"/>
      <c r="AN129" s="155"/>
      <c r="AO129" s="156"/>
      <c r="AP129" s="154" t="s">
        <v>13</v>
      </c>
      <c r="AQ129" s="155"/>
      <c r="AR129" s="155"/>
      <c r="AS129" s="155"/>
      <c r="AT129" s="155"/>
      <c r="AU129" s="155"/>
      <c r="AV129" s="155"/>
      <c r="AW129" s="156"/>
      <c r="AX129" s="201"/>
      <c r="AY129" s="202"/>
      <c r="AZ129" s="202"/>
      <c r="BA129" s="202"/>
      <c r="BB129" s="202"/>
      <c r="BC129" s="203"/>
    </row>
    <row r="130" spans="1:57" ht="15" customHeight="1">
      <c r="A130" s="207"/>
      <c r="B130" s="238"/>
      <c r="C130" s="239"/>
      <c r="D130" s="239"/>
      <c r="E130" s="239"/>
      <c r="F130" s="239"/>
      <c r="G130" s="239"/>
      <c r="H130" s="240"/>
      <c r="I130" s="241"/>
      <c r="J130" s="242"/>
      <c r="K130" s="243"/>
      <c r="L130" s="244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6"/>
      <c r="Z130" s="247"/>
      <c r="AA130" s="248"/>
      <c r="AB130" s="248"/>
      <c r="AC130" s="248"/>
      <c r="AD130" s="248"/>
      <c r="AE130" s="248"/>
      <c r="AF130" s="248"/>
      <c r="AG130" s="249"/>
      <c r="AH130" s="150" t="str">
        <f>IF(A129="","",VLOOKUP(A129,基礎データ!$A$9:$M$158,7,0))</f>
        <v/>
      </c>
      <c r="AI130" s="151"/>
      <c r="AJ130" s="151"/>
      <c r="AK130" s="151"/>
      <c r="AL130" s="151"/>
      <c r="AM130" s="151"/>
      <c r="AN130" s="151"/>
      <c r="AO130" s="152"/>
      <c r="AP130" s="233"/>
      <c r="AQ130" s="234"/>
      <c r="AR130" s="234"/>
      <c r="AS130" s="234"/>
      <c r="AT130" s="234"/>
      <c r="AU130" s="234"/>
      <c r="AV130" s="234"/>
      <c r="AW130" s="235"/>
      <c r="AX130" s="204"/>
      <c r="AY130" s="205"/>
      <c r="AZ130" s="205"/>
      <c r="BA130" s="205"/>
      <c r="BB130" s="205"/>
      <c r="BC130" s="206"/>
    </row>
    <row r="131" spans="1:57" ht="15" customHeight="1">
      <c r="A131" s="207"/>
      <c r="B131" s="208" t="str">
        <f>IF(A131="","",VLOOKUP(A131,基礎データ!$A$9:$M$158,6,0))</f>
        <v/>
      </c>
      <c r="C131" s="209"/>
      <c r="D131" s="209"/>
      <c r="E131" s="209"/>
      <c r="F131" s="209"/>
      <c r="G131" s="209"/>
      <c r="H131" s="210"/>
      <c r="I131" s="214" t="str">
        <f>IF(A131="","",VLOOKUP(A131,基礎データ!$A$9:$M$158,2,0))</f>
        <v/>
      </c>
      <c r="J131" s="215"/>
      <c r="K131" s="216"/>
      <c r="L131" s="220" t="str">
        <f>IF(A131="","",VLOOKUP(A131,基礎データ!$A$9:$M$158,3,0))</f>
        <v/>
      </c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2"/>
      <c r="Z131" s="224" t="str">
        <f>IF(A131="","",VLOOKUP(A131,基礎データ!$A$9:$M$158,5,0))</f>
        <v/>
      </c>
      <c r="AA131" s="225"/>
      <c r="AB131" s="225"/>
      <c r="AC131" s="225"/>
      <c r="AD131" s="225"/>
      <c r="AE131" s="225"/>
      <c r="AF131" s="225"/>
      <c r="AG131" s="226"/>
      <c r="AH131" s="154" t="str">
        <f>IF(A131="","",VLOOKUP(A131,基礎データ!$A$9:$M$158,12,0))</f>
        <v/>
      </c>
      <c r="AI131" s="155"/>
      <c r="AJ131" s="155"/>
      <c r="AK131" s="155"/>
      <c r="AL131" s="155"/>
      <c r="AM131" s="155"/>
      <c r="AN131" s="155"/>
      <c r="AO131" s="156"/>
      <c r="AP131" s="154" t="s">
        <v>13</v>
      </c>
      <c r="AQ131" s="155"/>
      <c r="AR131" s="155"/>
      <c r="AS131" s="155"/>
      <c r="AT131" s="155"/>
      <c r="AU131" s="155"/>
      <c r="AV131" s="155"/>
      <c r="AW131" s="156"/>
      <c r="AX131" s="201"/>
      <c r="AY131" s="202"/>
      <c r="AZ131" s="202"/>
      <c r="BA131" s="202"/>
      <c r="BB131" s="202"/>
      <c r="BC131" s="203"/>
      <c r="BE131" s="70"/>
    </row>
    <row r="132" spans="1:57" ht="15" customHeight="1">
      <c r="A132" s="207"/>
      <c r="B132" s="238"/>
      <c r="C132" s="239"/>
      <c r="D132" s="239"/>
      <c r="E132" s="239"/>
      <c r="F132" s="239"/>
      <c r="G132" s="239"/>
      <c r="H132" s="240"/>
      <c r="I132" s="241"/>
      <c r="J132" s="242"/>
      <c r="K132" s="243"/>
      <c r="L132" s="244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6"/>
      <c r="Z132" s="247"/>
      <c r="AA132" s="248"/>
      <c r="AB132" s="248"/>
      <c r="AC132" s="248"/>
      <c r="AD132" s="248"/>
      <c r="AE132" s="248"/>
      <c r="AF132" s="248"/>
      <c r="AG132" s="249"/>
      <c r="AH132" s="150" t="str">
        <f>IF(A131="","",VLOOKUP(A131,基礎データ!$A$9:$M$158,7,0))</f>
        <v/>
      </c>
      <c r="AI132" s="151"/>
      <c r="AJ132" s="151"/>
      <c r="AK132" s="151"/>
      <c r="AL132" s="151"/>
      <c r="AM132" s="151"/>
      <c r="AN132" s="151"/>
      <c r="AO132" s="152"/>
      <c r="AP132" s="233"/>
      <c r="AQ132" s="234"/>
      <c r="AR132" s="234"/>
      <c r="AS132" s="234"/>
      <c r="AT132" s="234"/>
      <c r="AU132" s="234"/>
      <c r="AV132" s="234"/>
      <c r="AW132" s="235"/>
      <c r="AX132" s="204"/>
      <c r="AY132" s="205"/>
      <c r="AZ132" s="205"/>
      <c r="BA132" s="205"/>
      <c r="BB132" s="205"/>
      <c r="BC132" s="206"/>
    </row>
    <row r="133" spans="1:57" ht="15" customHeight="1">
      <c r="A133" s="207"/>
      <c r="B133" s="208" t="str">
        <f>IF(A133="","",VLOOKUP(A133,基礎データ!$A$9:$M$158,6,0))</f>
        <v/>
      </c>
      <c r="C133" s="209"/>
      <c r="D133" s="209"/>
      <c r="E133" s="209"/>
      <c r="F133" s="209"/>
      <c r="G133" s="209"/>
      <c r="H133" s="210"/>
      <c r="I133" s="214" t="str">
        <f>IF(A133="","",VLOOKUP(A133,基礎データ!$A$9:$M$158,2,0))</f>
        <v/>
      </c>
      <c r="J133" s="215"/>
      <c r="K133" s="216"/>
      <c r="L133" s="220" t="str">
        <f>IF(A133="","",VLOOKUP(A133,基礎データ!$A$9:$M$158,3,0))</f>
        <v/>
      </c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2"/>
      <c r="Z133" s="224" t="str">
        <f>IF(A133="","",VLOOKUP(A133,基礎データ!$A$9:$M$158,5,0))</f>
        <v/>
      </c>
      <c r="AA133" s="225"/>
      <c r="AB133" s="225"/>
      <c r="AC133" s="225"/>
      <c r="AD133" s="225"/>
      <c r="AE133" s="225"/>
      <c r="AF133" s="225"/>
      <c r="AG133" s="226"/>
      <c r="AH133" s="154" t="str">
        <f>IF(A133="","",VLOOKUP(A133,基礎データ!$A$9:$M$158,12,0))</f>
        <v/>
      </c>
      <c r="AI133" s="155"/>
      <c r="AJ133" s="155"/>
      <c r="AK133" s="155"/>
      <c r="AL133" s="155"/>
      <c r="AM133" s="155"/>
      <c r="AN133" s="155"/>
      <c r="AO133" s="156"/>
      <c r="AP133" s="154" t="s">
        <v>13</v>
      </c>
      <c r="AQ133" s="155"/>
      <c r="AR133" s="155"/>
      <c r="AS133" s="155"/>
      <c r="AT133" s="155"/>
      <c r="AU133" s="155"/>
      <c r="AV133" s="155"/>
      <c r="AW133" s="156"/>
      <c r="AX133" s="201"/>
      <c r="AY133" s="202"/>
      <c r="AZ133" s="202"/>
      <c r="BA133" s="202"/>
      <c r="BB133" s="202"/>
      <c r="BC133" s="203"/>
    </row>
    <row r="134" spans="1:57" ht="15" customHeight="1">
      <c r="A134" s="207"/>
      <c r="B134" s="238"/>
      <c r="C134" s="239"/>
      <c r="D134" s="239"/>
      <c r="E134" s="239"/>
      <c r="F134" s="239"/>
      <c r="G134" s="239"/>
      <c r="H134" s="240"/>
      <c r="I134" s="241"/>
      <c r="J134" s="242"/>
      <c r="K134" s="243"/>
      <c r="L134" s="244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6"/>
      <c r="Z134" s="247"/>
      <c r="AA134" s="248"/>
      <c r="AB134" s="248"/>
      <c r="AC134" s="248"/>
      <c r="AD134" s="248"/>
      <c r="AE134" s="248"/>
      <c r="AF134" s="248"/>
      <c r="AG134" s="249"/>
      <c r="AH134" s="150" t="str">
        <f>IF(A133="","",VLOOKUP(A133,基礎データ!$A$9:$M$158,7,0))</f>
        <v/>
      </c>
      <c r="AI134" s="151"/>
      <c r="AJ134" s="151"/>
      <c r="AK134" s="151"/>
      <c r="AL134" s="151"/>
      <c r="AM134" s="151"/>
      <c r="AN134" s="151"/>
      <c r="AO134" s="152"/>
      <c r="AP134" s="233"/>
      <c r="AQ134" s="234"/>
      <c r="AR134" s="234"/>
      <c r="AS134" s="234"/>
      <c r="AT134" s="234"/>
      <c r="AU134" s="234"/>
      <c r="AV134" s="234"/>
      <c r="AW134" s="235"/>
      <c r="AX134" s="204"/>
      <c r="AY134" s="205"/>
      <c r="AZ134" s="205"/>
      <c r="BA134" s="205"/>
      <c r="BB134" s="205"/>
      <c r="BC134" s="206"/>
    </row>
    <row r="135" spans="1:57" ht="15" customHeight="1">
      <c r="A135" s="207"/>
      <c r="B135" s="208" t="str">
        <f>IF(A135="","",VLOOKUP(A135,基礎データ!$A$9:$M$158,6,0))</f>
        <v/>
      </c>
      <c r="C135" s="209"/>
      <c r="D135" s="209"/>
      <c r="E135" s="209"/>
      <c r="F135" s="209"/>
      <c r="G135" s="209"/>
      <c r="H135" s="210"/>
      <c r="I135" s="214" t="str">
        <f>IF(A135="","",VLOOKUP(A135,基礎データ!$A$9:$M$158,2,0))</f>
        <v/>
      </c>
      <c r="J135" s="215"/>
      <c r="K135" s="216"/>
      <c r="L135" s="220" t="str">
        <f>IF(A135="","",VLOOKUP(A135,基礎データ!$A$9:$M$158,3,0))</f>
        <v/>
      </c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2"/>
      <c r="Z135" s="224" t="str">
        <f>IF(A135="","",VLOOKUP(A135,基礎データ!$A$9:$M$158,5,0))</f>
        <v/>
      </c>
      <c r="AA135" s="225"/>
      <c r="AB135" s="225"/>
      <c r="AC135" s="225"/>
      <c r="AD135" s="225"/>
      <c r="AE135" s="225"/>
      <c r="AF135" s="225"/>
      <c r="AG135" s="226"/>
      <c r="AH135" s="154" t="str">
        <f>IF(A135="","",VLOOKUP(A135,基礎データ!$A$9:$M$158,12,0))</f>
        <v/>
      </c>
      <c r="AI135" s="155"/>
      <c r="AJ135" s="155"/>
      <c r="AK135" s="155"/>
      <c r="AL135" s="155"/>
      <c r="AM135" s="155"/>
      <c r="AN135" s="155"/>
      <c r="AO135" s="156"/>
      <c r="AP135" s="154" t="s">
        <v>13</v>
      </c>
      <c r="AQ135" s="155"/>
      <c r="AR135" s="155"/>
      <c r="AS135" s="155"/>
      <c r="AT135" s="155"/>
      <c r="AU135" s="155"/>
      <c r="AV135" s="155"/>
      <c r="AW135" s="156"/>
      <c r="AX135" s="201"/>
      <c r="AY135" s="202"/>
      <c r="AZ135" s="202"/>
      <c r="BA135" s="202"/>
      <c r="BB135" s="202"/>
      <c r="BC135" s="203"/>
    </row>
    <row r="136" spans="1:57" ht="15" customHeight="1">
      <c r="A136" s="207"/>
      <c r="B136" s="238"/>
      <c r="C136" s="239"/>
      <c r="D136" s="239"/>
      <c r="E136" s="239"/>
      <c r="F136" s="239"/>
      <c r="G136" s="239"/>
      <c r="H136" s="240"/>
      <c r="I136" s="241"/>
      <c r="J136" s="242"/>
      <c r="K136" s="243"/>
      <c r="L136" s="244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6"/>
      <c r="Z136" s="247"/>
      <c r="AA136" s="248"/>
      <c r="AB136" s="248"/>
      <c r="AC136" s="248"/>
      <c r="AD136" s="248"/>
      <c r="AE136" s="248"/>
      <c r="AF136" s="248"/>
      <c r="AG136" s="249"/>
      <c r="AH136" s="150" t="str">
        <f>IF(A135="","",VLOOKUP(A135,基礎データ!$A$9:$M$158,7,0))</f>
        <v/>
      </c>
      <c r="AI136" s="151"/>
      <c r="AJ136" s="151"/>
      <c r="AK136" s="151"/>
      <c r="AL136" s="151"/>
      <c r="AM136" s="151"/>
      <c r="AN136" s="151"/>
      <c r="AO136" s="152"/>
      <c r="AP136" s="233"/>
      <c r="AQ136" s="234"/>
      <c r="AR136" s="234"/>
      <c r="AS136" s="234"/>
      <c r="AT136" s="234"/>
      <c r="AU136" s="234"/>
      <c r="AV136" s="234"/>
      <c r="AW136" s="235"/>
      <c r="AX136" s="204"/>
      <c r="AY136" s="205"/>
      <c r="AZ136" s="205"/>
      <c r="BA136" s="205"/>
      <c r="BB136" s="205"/>
      <c r="BC136" s="206"/>
    </row>
    <row r="137" spans="1:57" ht="15" customHeight="1">
      <c r="A137" s="207"/>
      <c r="B137" s="208" t="str">
        <f>IF(A137="","",VLOOKUP(A137,基礎データ!$A$9:$M$158,6,0))</f>
        <v/>
      </c>
      <c r="C137" s="209"/>
      <c r="D137" s="209"/>
      <c r="E137" s="209"/>
      <c r="F137" s="209"/>
      <c r="G137" s="209"/>
      <c r="H137" s="210"/>
      <c r="I137" s="214" t="str">
        <f>IF(A137="","",VLOOKUP(A137,基礎データ!$A$9:$M$158,2,0))</f>
        <v/>
      </c>
      <c r="J137" s="215"/>
      <c r="K137" s="216"/>
      <c r="L137" s="220" t="str">
        <f>IF(A137="","",VLOOKUP(A137,基礎データ!$A$9:$M$158,3,0))</f>
        <v/>
      </c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2"/>
      <c r="Z137" s="224" t="str">
        <f>IF(A137="","",VLOOKUP(A137,基礎データ!$A$9:$M$158,5,0))</f>
        <v/>
      </c>
      <c r="AA137" s="225"/>
      <c r="AB137" s="225"/>
      <c r="AC137" s="225"/>
      <c r="AD137" s="225"/>
      <c r="AE137" s="225"/>
      <c r="AF137" s="225"/>
      <c r="AG137" s="226"/>
      <c r="AH137" s="154" t="str">
        <f>IF(A137="","",VLOOKUP(A137,基礎データ!$A$9:$M$158,12,0))</f>
        <v/>
      </c>
      <c r="AI137" s="155"/>
      <c r="AJ137" s="155"/>
      <c r="AK137" s="155"/>
      <c r="AL137" s="155"/>
      <c r="AM137" s="155"/>
      <c r="AN137" s="155"/>
      <c r="AO137" s="156"/>
      <c r="AP137" s="154" t="s">
        <v>13</v>
      </c>
      <c r="AQ137" s="155"/>
      <c r="AR137" s="155"/>
      <c r="AS137" s="155"/>
      <c r="AT137" s="155"/>
      <c r="AU137" s="155"/>
      <c r="AV137" s="155"/>
      <c r="AW137" s="156"/>
      <c r="AX137" s="201"/>
      <c r="AY137" s="202"/>
      <c r="AZ137" s="202"/>
      <c r="BA137" s="202"/>
      <c r="BB137" s="202"/>
      <c r="BC137" s="203"/>
    </row>
    <row r="138" spans="1:57" ht="15" customHeight="1" thickBot="1">
      <c r="A138" s="207"/>
      <c r="B138" s="211"/>
      <c r="C138" s="212"/>
      <c r="D138" s="212"/>
      <c r="E138" s="212"/>
      <c r="F138" s="212"/>
      <c r="G138" s="212"/>
      <c r="H138" s="213"/>
      <c r="I138" s="217"/>
      <c r="J138" s="218"/>
      <c r="K138" s="219"/>
      <c r="L138" s="223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9"/>
      <c r="Z138" s="227"/>
      <c r="AA138" s="228"/>
      <c r="AB138" s="228"/>
      <c r="AC138" s="228"/>
      <c r="AD138" s="228"/>
      <c r="AE138" s="228"/>
      <c r="AF138" s="228"/>
      <c r="AG138" s="229"/>
      <c r="AH138" s="173" t="str">
        <f>IF(A137="","",VLOOKUP(A137,基礎データ!$A$9:$M$158,7,0))</f>
        <v/>
      </c>
      <c r="AI138" s="174"/>
      <c r="AJ138" s="174"/>
      <c r="AK138" s="174"/>
      <c r="AL138" s="174"/>
      <c r="AM138" s="174"/>
      <c r="AN138" s="174"/>
      <c r="AO138" s="175"/>
      <c r="AP138" s="193"/>
      <c r="AQ138" s="194"/>
      <c r="AR138" s="194"/>
      <c r="AS138" s="194"/>
      <c r="AT138" s="194"/>
      <c r="AU138" s="194"/>
      <c r="AV138" s="194"/>
      <c r="AW138" s="195"/>
      <c r="AX138" s="230"/>
      <c r="AY138" s="231"/>
      <c r="AZ138" s="231"/>
      <c r="BA138" s="231"/>
      <c r="BB138" s="231"/>
      <c r="BC138" s="232"/>
    </row>
    <row r="139" spans="1:57" ht="15" customHeight="1"/>
    <row r="140" spans="1:57" ht="15" customHeight="1">
      <c r="AB140" s="145" t="s">
        <v>135</v>
      </c>
      <c r="AC140" s="145"/>
      <c r="AD140" s="145"/>
      <c r="AE140" s="145">
        <f>$AO$7</f>
        <v>0</v>
      </c>
      <c r="AF140" s="145"/>
      <c r="AG140" s="145" t="s">
        <v>14</v>
      </c>
      <c r="AH140" s="145"/>
      <c r="AI140" s="145">
        <f>AS80</f>
        <v>0</v>
      </c>
      <c r="AJ140" s="145"/>
      <c r="AK140" s="145" t="s">
        <v>16</v>
      </c>
      <c r="AL140" s="145"/>
      <c r="AM140" s="145">
        <f>AW80</f>
        <v>0</v>
      </c>
      <c r="AN140" s="145"/>
      <c r="AO140" s="145" t="s">
        <v>67</v>
      </c>
      <c r="AP140" s="145"/>
    </row>
    <row r="141" spans="1:57" ht="15" customHeight="1">
      <c r="U141" s="147" t="s">
        <v>15</v>
      </c>
      <c r="V141" s="147"/>
      <c r="W141" s="147"/>
      <c r="X141" s="147"/>
      <c r="Z141" s="140">
        <f>Z68</f>
        <v>0</v>
      </c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O141" s="147"/>
      <c r="AP141" s="147"/>
      <c r="AQ141" s="147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</row>
    <row r="142" spans="1:57" ht="15" customHeight="1"/>
    <row r="143" spans="1:57" ht="31.5" customHeight="1">
      <c r="M143" s="140"/>
      <c r="N143" s="140"/>
      <c r="O143" s="140"/>
      <c r="P143" s="140"/>
      <c r="Q143" s="140"/>
      <c r="R143" s="140"/>
      <c r="S143" s="141"/>
      <c r="T143" s="141"/>
      <c r="U143" s="141"/>
      <c r="V143" s="141"/>
      <c r="W143" s="141"/>
      <c r="X143" s="141"/>
      <c r="Y143" s="141"/>
      <c r="Z143" s="141"/>
      <c r="AA143" s="143" t="s">
        <v>75</v>
      </c>
      <c r="AB143" s="143"/>
      <c r="AC143" s="143"/>
      <c r="AD143" s="143"/>
      <c r="AE143" s="143"/>
      <c r="AF143" s="1"/>
      <c r="AH143" s="144">
        <f>基礎データ!$D$4</f>
        <v>0</v>
      </c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U143" s="145" t="s">
        <v>2</v>
      </c>
      <c r="AV143" s="145"/>
    </row>
    <row r="144" spans="1:57" ht="6" customHeight="1">
      <c r="M144" s="140"/>
      <c r="N144" s="140"/>
      <c r="O144" s="140"/>
      <c r="P144" s="140"/>
      <c r="Q144" s="140"/>
      <c r="R144" s="140"/>
      <c r="S144" s="141"/>
      <c r="T144" s="141"/>
      <c r="U144" s="141"/>
      <c r="V144" s="141"/>
      <c r="W144" s="141"/>
      <c r="X144" s="141"/>
      <c r="Y144" s="141"/>
      <c r="Z144" s="141"/>
      <c r="AA144" s="143"/>
      <c r="AB144" s="143"/>
      <c r="AC144" s="143"/>
      <c r="AD144" s="143"/>
      <c r="AE144" s="143"/>
      <c r="AF144" s="1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U144" s="145"/>
      <c r="AV144" s="145"/>
    </row>
    <row r="145" spans="1:63" ht="14.25" customHeight="1">
      <c r="M145" s="88"/>
      <c r="N145" s="88"/>
      <c r="O145" s="88"/>
      <c r="P145" s="88"/>
      <c r="Q145" s="88"/>
      <c r="R145" s="88"/>
      <c r="S145" s="52"/>
      <c r="T145" s="52"/>
      <c r="U145" s="52"/>
      <c r="V145" s="52"/>
      <c r="W145" s="52"/>
      <c r="X145" s="52"/>
      <c r="Y145" s="52"/>
      <c r="Z145" s="52"/>
      <c r="AA145" s="89"/>
      <c r="AB145" s="89"/>
      <c r="AC145" s="89"/>
      <c r="AD145" s="89"/>
      <c r="AE145" s="89"/>
      <c r="AF145" s="1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U145" s="1"/>
      <c r="AV145" s="1"/>
    </row>
    <row r="146" spans="1:63" ht="14.25" customHeight="1">
      <c r="M146" s="88"/>
      <c r="N146" s="88"/>
      <c r="O146" s="88"/>
      <c r="P146" s="88"/>
      <c r="Q146" s="88"/>
      <c r="R146" s="88"/>
      <c r="S146" s="52"/>
      <c r="T146" s="52"/>
      <c r="U146" s="52"/>
      <c r="V146" s="52"/>
      <c r="W146" s="52"/>
      <c r="X146" s="52"/>
      <c r="Y146" s="52"/>
      <c r="Z146" s="52"/>
      <c r="AA146" s="89"/>
      <c r="AB146" s="89"/>
      <c r="AC146" s="89"/>
      <c r="AD146" s="89"/>
      <c r="AE146" s="89"/>
      <c r="AF146" s="1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U146" s="1"/>
      <c r="AV146" s="1"/>
    </row>
    <row r="147" spans="1:63" ht="14.25" customHeight="1">
      <c r="M147" s="88"/>
      <c r="N147" s="88"/>
      <c r="O147" s="88"/>
      <c r="P147" s="88"/>
      <c r="Q147" s="88"/>
      <c r="R147" s="88"/>
      <c r="S147" s="52"/>
      <c r="T147" s="52"/>
      <c r="U147" s="52"/>
      <c r="V147" s="52"/>
      <c r="W147" s="52"/>
      <c r="X147" s="52"/>
      <c r="Y147" s="52"/>
      <c r="Z147" s="52"/>
      <c r="AA147" s="89"/>
      <c r="AB147" s="89"/>
      <c r="AC147" s="89"/>
      <c r="AD147" s="89"/>
      <c r="AE147" s="89"/>
      <c r="AF147" s="1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U147" s="1"/>
      <c r="AV147" s="1"/>
    </row>
    <row r="148" spans="1:63" ht="25.8">
      <c r="B148" s="176" t="s">
        <v>132</v>
      </c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6"/>
      <c r="AY148" s="176"/>
      <c r="AZ148" s="176"/>
      <c r="BA148" s="176"/>
      <c r="BB148" s="176"/>
      <c r="BC148" s="176"/>
    </row>
    <row r="149" spans="1:63" ht="26.4" thickBot="1">
      <c r="BD149" s="50"/>
      <c r="BE149" s="50"/>
      <c r="BF149" s="50"/>
      <c r="BG149" s="50"/>
      <c r="BH149" s="50"/>
      <c r="BI149" s="50"/>
      <c r="BJ149" s="50"/>
      <c r="BK149" s="50"/>
    </row>
    <row r="150" spans="1:63" ht="12.6" customHeight="1">
      <c r="B150" s="177">
        <f>基礎データ!$D$2</f>
        <v>0</v>
      </c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9"/>
      <c r="V150" s="183" t="s">
        <v>3</v>
      </c>
      <c r="W150" s="184"/>
      <c r="X150" s="184"/>
      <c r="Y150" s="184"/>
      <c r="Z150" s="185"/>
      <c r="AA150" s="186">
        <f>基礎データ!$D$5</f>
        <v>0</v>
      </c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7"/>
      <c r="AM150" s="190" t="s">
        <v>133</v>
      </c>
      <c r="AN150" s="191"/>
      <c r="AO150" s="191"/>
      <c r="AP150" s="191"/>
      <c r="AQ150" s="192"/>
      <c r="AR150" s="186">
        <f>基礎データ!$D$6</f>
        <v>0</v>
      </c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96"/>
    </row>
    <row r="151" spans="1:63" ht="15" customHeight="1" thickBot="1">
      <c r="B151" s="180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2"/>
      <c r="V151" s="198" t="s">
        <v>4</v>
      </c>
      <c r="W151" s="199"/>
      <c r="X151" s="199"/>
      <c r="Y151" s="199"/>
      <c r="Z151" s="200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9"/>
      <c r="AM151" s="193"/>
      <c r="AN151" s="194"/>
      <c r="AO151" s="194"/>
      <c r="AP151" s="194"/>
      <c r="AQ151" s="195"/>
      <c r="AR151" s="188"/>
      <c r="AS151" s="188"/>
      <c r="AT151" s="188"/>
      <c r="AU151" s="188"/>
      <c r="AV151" s="188"/>
      <c r="AW151" s="188"/>
      <c r="AX151" s="188"/>
      <c r="AY151" s="188"/>
      <c r="AZ151" s="188"/>
      <c r="BA151" s="188"/>
      <c r="BB151" s="188"/>
      <c r="BC151" s="197"/>
    </row>
    <row r="152" spans="1:63" ht="15" customHeight="1">
      <c r="B152" s="52"/>
      <c r="C152" s="52"/>
      <c r="D152" s="52"/>
      <c r="E152" s="52"/>
      <c r="F152" s="52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2"/>
      <c r="T152" s="52"/>
      <c r="U152" s="52"/>
      <c r="V152" s="52"/>
      <c r="W152" s="52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1"/>
      <c r="AI152" s="1"/>
      <c r="AJ152" s="1"/>
      <c r="AK152" s="1"/>
      <c r="AL152" s="1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</row>
    <row r="153" spans="1:63" ht="15" customHeight="1" thickBot="1">
      <c r="AH153" s="52"/>
      <c r="AI153" s="52"/>
      <c r="AJ153" s="52"/>
      <c r="AK153" s="51"/>
      <c r="AL153" s="194" t="s">
        <v>135</v>
      </c>
      <c r="AM153" s="194"/>
      <c r="AN153" s="194"/>
      <c r="AO153" s="194">
        <f>AO7</f>
        <v>0</v>
      </c>
      <c r="AP153" s="194"/>
      <c r="AQ153" s="194" t="s">
        <v>14</v>
      </c>
      <c r="AR153" s="194"/>
      <c r="AS153" s="194">
        <f>AS7</f>
        <v>0</v>
      </c>
      <c r="AT153" s="194"/>
      <c r="AU153" s="194" t="s">
        <v>16</v>
      </c>
      <c r="AV153" s="194"/>
      <c r="AW153" s="194">
        <f>AW7</f>
        <v>0</v>
      </c>
      <c r="AX153" s="194"/>
      <c r="AY153" s="194" t="s">
        <v>67</v>
      </c>
      <c r="AZ153" s="194"/>
      <c r="BA153" s="237" t="s">
        <v>74</v>
      </c>
      <c r="BB153" s="237"/>
      <c r="BC153" s="237"/>
    </row>
    <row r="154" spans="1:63" ht="27" customHeight="1">
      <c r="B154" s="271" t="s">
        <v>5</v>
      </c>
      <c r="C154" s="272"/>
      <c r="D154" s="272"/>
      <c r="E154" s="272"/>
      <c r="F154" s="272"/>
      <c r="G154" s="272"/>
      <c r="H154" s="272"/>
      <c r="I154" s="272" t="s">
        <v>6</v>
      </c>
      <c r="J154" s="272"/>
      <c r="K154" s="272"/>
      <c r="L154" s="272" t="s">
        <v>7</v>
      </c>
      <c r="M154" s="272"/>
      <c r="N154" s="272"/>
      <c r="O154" s="272"/>
      <c r="P154" s="272"/>
      <c r="Q154" s="272"/>
      <c r="R154" s="272"/>
      <c r="S154" s="272"/>
      <c r="T154" s="272"/>
      <c r="U154" s="272"/>
      <c r="V154" s="272"/>
      <c r="W154" s="272"/>
      <c r="X154" s="272"/>
      <c r="Y154" s="272"/>
      <c r="Z154" s="272" t="s">
        <v>8</v>
      </c>
      <c r="AA154" s="272"/>
      <c r="AB154" s="272"/>
      <c r="AC154" s="272"/>
      <c r="AD154" s="272"/>
      <c r="AE154" s="272"/>
      <c r="AF154" s="272"/>
      <c r="AG154" s="272"/>
      <c r="AH154" s="268" t="s">
        <v>9</v>
      </c>
      <c r="AI154" s="269"/>
      <c r="AJ154" s="269"/>
      <c r="AK154" s="269"/>
      <c r="AL154" s="269"/>
      <c r="AM154" s="269"/>
      <c r="AN154" s="269"/>
      <c r="AO154" s="270"/>
      <c r="AP154" s="260" t="s">
        <v>10</v>
      </c>
      <c r="AQ154" s="261"/>
      <c r="AR154" s="261"/>
      <c r="AS154" s="261"/>
      <c r="AT154" s="261"/>
      <c r="AU154" s="261"/>
      <c r="AV154" s="261"/>
      <c r="AW154" s="262"/>
      <c r="AX154" s="258" t="s">
        <v>11</v>
      </c>
      <c r="AY154" s="263"/>
      <c r="AZ154" s="263"/>
      <c r="BA154" s="263"/>
      <c r="BB154" s="263"/>
      <c r="BC154" s="264"/>
    </row>
    <row r="155" spans="1:63" ht="15" customHeight="1">
      <c r="B155" s="273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250" t="s">
        <v>134</v>
      </c>
      <c r="AI155" s="251"/>
      <c r="AJ155" s="251"/>
      <c r="AK155" s="251"/>
      <c r="AL155" s="251"/>
      <c r="AM155" s="251"/>
      <c r="AN155" s="251"/>
      <c r="AO155" s="252"/>
      <c r="AP155" s="157" t="s">
        <v>12</v>
      </c>
      <c r="AQ155" s="158"/>
      <c r="AR155" s="158"/>
      <c r="AS155" s="158"/>
      <c r="AT155" s="158"/>
      <c r="AU155" s="158"/>
      <c r="AV155" s="158"/>
      <c r="AW155" s="159"/>
      <c r="AX155" s="265"/>
      <c r="AY155" s="266"/>
      <c r="AZ155" s="266"/>
      <c r="BA155" s="266"/>
      <c r="BB155" s="266"/>
      <c r="BC155" s="267"/>
    </row>
    <row r="156" spans="1:63" ht="15" customHeight="1">
      <c r="A156" s="160"/>
      <c r="B156" s="161" t="str">
        <f>IF(A156="","",VLOOKUP(A156,基礎データ!$A$9:$M$158,6,0))</f>
        <v/>
      </c>
      <c r="C156" s="162"/>
      <c r="D156" s="162"/>
      <c r="E156" s="162"/>
      <c r="F156" s="162"/>
      <c r="G156" s="162"/>
      <c r="H156" s="162"/>
      <c r="I156" s="165" t="str">
        <f>IF(A156="","",VLOOKUP(A156,基礎データ!$A$9:$M$158,2,0))</f>
        <v/>
      </c>
      <c r="J156" s="165"/>
      <c r="K156" s="165"/>
      <c r="L156" s="167" t="str">
        <f>IF(A156="","",VLOOKUP(A156,基礎データ!$A$9:$M$158,3,0))</f>
        <v/>
      </c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53" t="str">
        <f>IF(A156="","",VLOOKUP(A156,基礎データ!$A$9:$M$158,5,0))</f>
        <v/>
      </c>
      <c r="AA156" s="153"/>
      <c r="AB156" s="153"/>
      <c r="AC156" s="153"/>
      <c r="AD156" s="153"/>
      <c r="AE156" s="153"/>
      <c r="AF156" s="153"/>
      <c r="AG156" s="153"/>
      <c r="AH156" s="154" t="str">
        <f>IF(A156="","",VLOOKUP(A156,基礎データ!$A$9:$M$158,12,0))</f>
        <v/>
      </c>
      <c r="AI156" s="155"/>
      <c r="AJ156" s="155"/>
      <c r="AK156" s="155"/>
      <c r="AL156" s="155"/>
      <c r="AM156" s="155"/>
      <c r="AN156" s="155"/>
      <c r="AO156" s="156"/>
      <c r="AP156" s="146" t="s">
        <v>13</v>
      </c>
      <c r="AQ156" s="146"/>
      <c r="AR156" s="146"/>
      <c r="AS156" s="146"/>
      <c r="AT156" s="146"/>
      <c r="AU156" s="146"/>
      <c r="AV156" s="146"/>
      <c r="AW156" s="146"/>
      <c r="AX156" s="148"/>
      <c r="AY156" s="148"/>
      <c r="AZ156" s="148"/>
      <c r="BA156" s="148"/>
      <c r="BB156" s="148"/>
      <c r="BC156" s="149"/>
    </row>
    <row r="157" spans="1:63" ht="15" customHeight="1">
      <c r="A157" s="160"/>
      <c r="B157" s="161"/>
      <c r="C157" s="162"/>
      <c r="D157" s="162"/>
      <c r="E157" s="162"/>
      <c r="F157" s="162"/>
      <c r="G157" s="162"/>
      <c r="H157" s="162"/>
      <c r="I157" s="165"/>
      <c r="J157" s="165"/>
      <c r="K157" s="165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53"/>
      <c r="AA157" s="153"/>
      <c r="AB157" s="153"/>
      <c r="AC157" s="153"/>
      <c r="AD157" s="153"/>
      <c r="AE157" s="153"/>
      <c r="AF157" s="153"/>
      <c r="AG157" s="153"/>
      <c r="AH157" s="150" t="str">
        <f>IF(A156="","",VLOOKUP(A156,基礎データ!$A$9:$M$158,7,0))</f>
        <v/>
      </c>
      <c r="AI157" s="151"/>
      <c r="AJ157" s="151"/>
      <c r="AK157" s="151"/>
      <c r="AL157" s="151"/>
      <c r="AM157" s="151"/>
      <c r="AN157" s="151"/>
      <c r="AO157" s="152"/>
      <c r="AP157" s="146"/>
      <c r="AQ157" s="146"/>
      <c r="AR157" s="146"/>
      <c r="AS157" s="146"/>
      <c r="AT157" s="146"/>
      <c r="AU157" s="146"/>
      <c r="AV157" s="146"/>
      <c r="AW157" s="146"/>
      <c r="AX157" s="148"/>
      <c r="AY157" s="148"/>
      <c r="AZ157" s="148"/>
      <c r="BA157" s="148"/>
      <c r="BB157" s="148"/>
      <c r="BC157" s="149"/>
    </row>
    <row r="158" spans="1:63" ht="15" customHeight="1">
      <c r="A158" s="160"/>
      <c r="B158" s="161" t="str">
        <f>IF(A158="","",VLOOKUP(A158,基礎データ!$A$9:$M$158,6,0))</f>
        <v/>
      </c>
      <c r="C158" s="162"/>
      <c r="D158" s="162"/>
      <c r="E158" s="162"/>
      <c r="F158" s="162"/>
      <c r="G158" s="162"/>
      <c r="H158" s="162"/>
      <c r="I158" s="165" t="str">
        <f>IF(A158="","",VLOOKUP(A158,基礎データ!$A$9:$M$158,2,0))</f>
        <v/>
      </c>
      <c r="J158" s="165"/>
      <c r="K158" s="165"/>
      <c r="L158" s="167" t="str">
        <f>IF(A158="","",VLOOKUP(A158,基礎データ!$A$9:$M$158,3,0))</f>
        <v/>
      </c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53" t="str">
        <f>IF(A158="","",VLOOKUP(A158,基礎データ!$A$9:$M$158,5,0))</f>
        <v/>
      </c>
      <c r="AA158" s="153"/>
      <c r="AB158" s="153"/>
      <c r="AC158" s="153"/>
      <c r="AD158" s="153"/>
      <c r="AE158" s="153"/>
      <c r="AF158" s="153"/>
      <c r="AG158" s="153"/>
      <c r="AH158" s="154" t="str">
        <f>IF(A158="","",VLOOKUP(A158,基礎データ!$A$9:$M$158,12,0))</f>
        <v/>
      </c>
      <c r="AI158" s="155"/>
      <c r="AJ158" s="155"/>
      <c r="AK158" s="155"/>
      <c r="AL158" s="155"/>
      <c r="AM158" s="155"/>
      <c r="AN158" s="155"/>
      <c r="AO158" s="156"/>
      <c r="AP158" s="146" t="s">
        <v>13</v>
      </c>
      <c r="AQ158" s="146"/>
      <c r="AR158" s="146"/>
      <c r="AS158" s="146"/>
      <c r="AT158" s="146"/>
      <c r="AU158" s="146"/>
      <c r="AV158" s="146"/>
      <c r="AW158" s="146"/>
      <c r="AX158" s="148"/>
      <c r="AY158" s="148"/>
      <c r="AZ158" s="148"/>
      <c r="BA158" s="148"/>
      <c r="BB158" s="148"/>
      <c r="BC158" s="149"/>
    </row>
    <row r="159" spans="1:63" ht="15" customHeight="1">
      <c r="A159" s="160"/>
      <c r="B159" s="161"/>
      <c r="C159" s="162"/>
      <c r="D159" s="162"/>
      <c r="E159" s="162"/>
      <c r="F159" s="162"/>
      <c r="G159" s="162"/>
      <c r="H159" s="162"/>
      <c r="I159" s="165"/>
      <c r="J159" s="165"/>
      <c r="K159" s="165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53"/>
      <c r="AA159" s="153"/>
      <c r="AB159" s="153"/>
      <c r="AC159" s="153"/>
      <c r="AD159" s="153"/>
      <c r="AE159" s="153"/>
      <c r="AF159" s="153"/>
      <c r="AG159" s="153"/>
      <c r="AH159" s="150" t="str">
        <f>IF(A158="","",VLOOKUP(A158,基礎データ!$A$9:$M$158,7,0))</f>
        <v/>
      </c>
      <c r="AI159" s="151"/>
      <c r="AJ159" s="151"/>
      <c r="AK159" s="151"/>
      <c r="AL159" s="151"/>
      <c r="AM159" s="151"/>
      <c r="AN159" s="151"/>
      <c r="AO159" s="152"/>
      <c r="AP159" s="146"/>
      <c r="AQ159" s="146"/>
      <c r="AR159" s="146"/>
      <c r="AS159" s="146"/>
      <c r="AT159" s="146"/>
      <c r="AU159" s="146"/>
      <c r="AV159" s="146"/>
      <c r="AW159" s="146"/>
      <c r="AX159" s="148"/>
      <c r="AY159" s="148"/>
      <c r="AZ159" s="148"/>
      <c r="BA159" s="148"/>
      <c r="BB159" s="148"/>
      <c r="BC159" s="149"/>
    </row>
    <row r="160" spans="1:63" ht="15" customHeight="1">
      <c r="A160" s="160"/>
      <c r="B160" s="161" t="str">
        <f>IF(A160="","",VLOOKUP(A160,基礎データ!$A$9:$M$158,6,0))</f>
        <v/>
      </c>
      <c r="C160" s="162"/>
      <c r="D160" s="162"/>
      <c r="E160" s="162"/>
      <c r="F160" s="162"/>
      <c r="G160" s="162"/>
      <c r="H160" s="162"/>
      <c r="I160" s="165" t="str">
        <f>IF(A160="","",VLOOKUP(A160,基礎データ!$A$9:$M$158,2,0))</f>
        <v/>
      </c>
      <c r="J160" s="165"/>
      <c r="K160" s="165"/>
      <c r="L160" s="167" t="str">
        <f>IF(A160="","",VLOOKUP(A160,基礎データ!$A$9:$M$158,3,0))</f>
        <v/>
      </c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53" t="str">
        <f>IF(A160="","",VLOOKUP(A160,基礎データ!$A$9:$M$158,5,0))</f>
        <v/>
      </c>
      <c r="AA160" s="153"/>
      <c r="AB160" s="153"/>
      <c r="AC160" s="153"/>
      <c r="AD160" s="153"/>
      <c r="AE160" s="153"/>
      <c r="AF160" s="153"/>
      <c r="AG160" s="153"/>
      <c r="AH160" s="154" t="str">
        <f>IF(A160="","",VLOOKUP(A160,基礎データ!$A$9:$M$158,12,0))</f>
        <v/>
      </c>
      <c r="AI160" s="155"/>
      <c r="AJ160" s="155"/>
      <c r="AK160" s="155"/>
      <c r="AL160" s="155"/>
      <c r="AM160" s="155"/>
      <c r="AN160" s="155"/>
      <c r="AO160" s="156"/>
      <c r="AP160" s="146" t="s">
        <v>13</v>
      </c>
      <c r="AQ160" s="146"/>
      <c r="AR160" s="146"/>
      <c r="AS160" s="146"/>
      <c r="AT160" s="146"/>
      <c r="AU160" s="146"/>
      <c r="AV160" s="146"/>
      <c r="AW160" s="146"/>
      <c r="AX160" s="148"/>
      <c r="AY160" s="148"/>
      <c r="AZ160" s="148"/>
      <c r="BA160" s="148"/>
      <c r="BB160" s="148"/>
      <c r="BC160" s="149"/>
    </row>
    <row r="161" spans="1:57" ht="15" customHeight="1">
      <c r="A161" s="160"/>
      <c r="B161" s="161"/>
      <c r="C161" s="162"/>
      <c r="D161" s="162"/>
      <c r="E161" s="162"/>
      <c r="F161" s="162"/>
      <c r="G161" s="162"/>
      <c r="H161" s="162"/>
      <c r="I161" s="165"/>
      <c r="J161" s="165"/>
      <c r="K161" s="165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53"/>
      <c r="AA161" s="153"/>
      <c r="AB161" s="153"/>
      <c r="AC161" s="153"/>
      <c r="AD161" s="153"/>
      <c r="AE161" s="153"/>
      <c r="AF161" s="153"/>
      <c r="AG161" s="153"/>
      <c r="AH161" s="150" t="str">
        <f>IF(A160="","",VLOOKUP(A160,基礎データ!$A$9:$M$158,7,0))</f>
        <v/>
      </c>
      <c r="AI161" s="151"/>
      <c r="AJ161" s="151"/>
      <c r="AK161" s="151"/>
      <c r="AL161" s="151"/>
      <c r="AM161" s="151"/>
      <c r="AN161" s="151"/>
      <c r="AO161" s="152"/>
      <c r="AP161" s="146"/>
      <c r="AQ161" s="146"/>
      <c r="AR161" s="146"/>
      <c r="AS161" s="146"/>
      <c r="AT161" s="146"/>
      <c r="AU161" s="146"/>
      <c r="AV161" s="146"/>
      <c r="AW161" s="146"/>
      <c r="AX161" s="148"/>
      <c r="AY161" s="148"/>
      <c r="AZ161" s="148"/>
      <c r="BA161" s="148"/>
      <c r="BB161" s="148"/>
      <c r="BC161" s="149"/>
    </row>
    <row r="162" spans="1:57" ht="15" customHeight="1">
      <c r="A162" s="160"/>
      <c r="B162" s="161" t="str">
        <f>IF(A162="","",VLOOKUP(A162,基礎データ!$A$9:$M$158,6,0))</f>
        <v/>
      </c>
      <c r="C162" s="162"/>
      <c r="D162" s="162"/>
      <c r="E162" s="162"/>
      <c r="F162" s="162"/>
      <c r="G162" s="162"/>
      <c r="H162" s="162"/>
      <c r="I162" s="165" t="str">
        <f>IF(A162="","",VLOOKUP(A162,基礎データ!$A$9:$M$158,2,0))</f>
        <v/>
      </c>
      <c r="J162" s="165"/>
      <c r="K162" s="165"/>
      <c r="L162" s="167" t="str">
        <f>IF(A162="","",VLOOKUP(A162,基礎データ!$A$9:$M$158,3,0))</f>
        <v/>
      </c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53" t="str">
        <f>IF(A162="","",VLOOKUP(A162,基礎データ!$A$9:$M$158,5,0))</f>
        <v/>
      </c>
      <c r="AA162" s="153"/>
      <c r="AB162" s="153"/>
      <c r="AC162" s="153"/>
      <c r="AD162" s="153"/>
      <c r="AE162" s="153"/>
      <c r="AF162" s="153"/>
      <c r="AG162" s="153"/>
      <c r="AH162" s="154" t="str">
        <f>IF(A162="","",VLOOKUP(A162,基礎データ!$A$9:$M$158,12,0))</f>
        <v/>
      </c>
      <c r="AI162" s="155"/>
      <c r="AJ162" s="155"/>
      <c r="AK162" s="155"/>
      <c r="AL162" s="155"/>
      <c r="AM162" s="155"/>
      <c r="AN162" s="155"/>
      <c r="AO162" s="156"/>
      <c r="AP162" s="146" t="s">
        <v>13</v>
      </c>
      <c r="AQ162" s="146"/>
      <c r="AR162" s="146"/>
      <c r="AS162" s="146"/>
      <c r="AT162" s="146"/>
      <c r="AU162" s="146"/>
      <c r="AV162" s="146"/>
      <c r="AW162" s="146"/>
      <c r="AX162" s="148"/>
      <c r="AY162" s="148"/>
      <c r="AZ162" s="148"/>
      <c r="BA162" s="148"/>
      <c r="BB162" s="148"/>
      <c r="BC162" s="149"/>
    </row>
    <row r="163" spans="1:57" ht="15" customHeight="1">
      <c r="A163" s="160"/>
      <c r="B163" s="161"/>
      <c r="C163" s="162"/>
      <c r="D163" s="162"/>
      <c r="E163" s="162"/>
      <c r="F163" s="162"/>
      <c r="G163" s="162"/>
      <c r="H163" s="162"/>
      <c r="I163" s="165"/>
      <c r="J163" s="165"/>
      <c r="K163" s="165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53"/>
      <c r="AA163" s="153"/>
      <c r="AB163" s="153"/>
      <c r="AC163" s="153"/>
      <c r="AD163" s="153"/>
      <c r="AE163" s="153"/>
      <c r="AF163" s="153"/>
      <c r="AG163" s="153"/>
      <c r="AH163" s="150" t="str">
        <f>IF(A162="","",VLOOKUP(A162,基礎データ!$A$9:$M$158,7,0))</f>
        <v/>
      </c>
      <c r="AI163" s="151"/>
      <c r="AJ163" s="151"/>
      <c r="AK163" s="151"/>
      <c r="AL163" s="151"/>
      <c r="AM163" s="151"/>
      <c r="AN163" s="151"/>
      <c r="AO163" s="152"/>
      <c r="AP163" s="146"/>
      <c r="AQ163" s="146"/>
      <c r="AR163" s="146"/>
      <c r="AS163" s="146"/>
      <c r="AT163" s="146"/>
      <c r="AU163" s="146"/>
      <c r="AV163" s="146"/>
      <c r="AW163" s="146"/>
      <c r="AX163" s="148"/>
      <c r="AY163" s="148"/>
      <c r="AZ163" s="148"/>
      <c r="BA163" s="148"/>
      <c r="BB163" s="148"/>
      <c r="BC163" s="149"/>
    </row>
    <row r="164" spans="1:57" ht="15" customHeight="1">
      <c r="A164" s="160"/>
      <c r="B164" s="161" t="str">
        <f>IF(A164="","",VLOOKUP(A164,基礎データ!$A$9:$M$158,6,0))</f>
        <v/>
      </c>
      <c r="C164" s="162"/>
      <c r="D164" s="162"/>
      <c r="E164" s="162"/>
      <c r="F164" s="162"/>
      <c r="G164" s="162"/>
      <c r="H164" s="162"/>
      <c r="I164" s="165" t="str">
        <f>IF(A164="","",VLOOKUP(A164,基礎データ!$A$9:$M$158,2,0))</f>
        <v/>
      </c>
      <c r="J164" s="165"/>
      <c r="K164" s="165"/>
      <c r="L164" s="167" t="str">
        <f>IF(A164="","",VLOOKUP(A164,基礎データ!$A$9:$M$158,3,0))</f>
        <v/>
      </c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53" t="str">
        <f>IF(A164="","",VLOOKUP(A164,基礎データ!$A$9:$M$158,5,0))</f>
        <v/>
      </c>
      <c r="AA164" s="153"/>
      <c r="AB164" s="153"/>
      <c r="AC164" s="153"/>
      <c r="AD164" s="153"/>
      <c r="AE164" s="153"/>
      <c r="AF164" s="153"/>
      <c r="AG164" s="153"/>
      <c r="AH164" s="154" t="str">
        <f>IF(A164="","",VLOOKUP(A164,基礎データ!$A$9:$M$158,12,0))</f>
        <v/>
      </c>
      <c r="AI164" s="155"/>
      <c r="AJ164" s="155"/>
      <c r="AK164" s="155"/>
      <c r="AL164" s="155"/>
      <c r="AM164" s="155"/>
      <c r="AN164" s="155"/>
      <c r="AO164" s="156"/>
      <c r="AP164" s="146" t="s">
        <v>13</v>
      </c>
      <c r="AQ164" s="146"/>
      <c r="AR164" s="146"/>
      <c r="AS164" s="146"/>
      <c r="AT164" s="146"/>
      <c r="AU164" s="146"/>
      <c r="AV164" s="146"/>
      <c r="AW164" s="146"/>
      <c r="AX164" s="148"/>
      <c r="AY164" s="148"/>
      <c r="AZ164" s="148"/>
      <c r="BA164" s="148"/>
      <c r="BB164" s="148"/>
      <c r="BC164" s="149"/>
    </row>
    <row r="165" spans="1:57" ht="15" customHeight="1">
      <c r="A165" s="160"/>
      <c r="B165" s="161"/>
      <c r="C165" s="162"/>
      <c r="D165" s="162"/>
      <c r="E165" s="162"/>
      <c r="F165" s="162"/>
      <c r="G165" s="162"/>
      <c r="H165" s="162"/>
      <c r="I165" s="165"/>
      <c r="J165" s="165"/>
      <c r="K165" s="165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53"/>
      <c r="AA165" s="153"/>
      <c r="AB165" s="153"/>
      <c r="AC165" s="153"/>
      <c r="AD165" s="153"/>
      <c r="AE165" s="153"/>
      <c r="AF165" s="153"/>
      <c r="AG165" s="153"/>
      <c r="AH165" s="150" t="str">
        <f>IF(A164="","",VLOOKUP(A164,基礎データ!$A$9:$M$158,7,0))</f>
        <v/>
      </c>
      <c r="AI165" s="151"/>
      <c r="AJ165" s="151"/>
      <c r="AK165" s="151"/>
      <c r="AL165" s="151"/>
      <c r="AM165" s="151"/>
      <c r="AN165" s="151"/>
      <c r="AO165" s="152"/>
      <c r="AP165" s="146"/>
      <c r="AQ165" s="146"/>
      <c r="AR165" s="146"/>
      <c r="AS165" s="146"/>
      <c r="AT165" s="146"/>
      <c r="AU165" s="146"/>
      <c r="AV165" s="146"/>
      <c r="AW165" s="146"/>
      <c r="AX165" s="148"/>
      <c r="AY165" s="148"/>
      <c r="AZ165" s="148"/>
      <c r="BA165" s="148"/>
      <c r="BB165" s="148"/>
      <c r="BC165" s="149"/>
    </row>
    <row r="166" spans="1:57" ht="15" customHeight="1">
      <c r="A166" s="160"/>
      <c r="B166" s="161" t="str">
        <f>IF(A166="","",VLOOKUP(A166,基礎データ!$A$9:$M$158,6,0))</f>
        <v/>
      </c>
      <c r="C166" s="162"/>
      <c r="D166" s="162"/>
      <c r="E166" s="162"/>
      <c r="F166" s="162"/>
      <c r="G166" s="162"/>
      <c r="H166" s="162"/>
      <c r="I166" s="165" t="str">
        <f>IF(A166="","",VLOOKUP(A166,基礎データ!$A$9:$M$158,2,0))</f>
        <v/>
      </c>
      <c r="J166" s="165"/>
      <c r="K166" s="165"/>
      <c r="L166" s="167" t="str">
        <f>IF(A166="","",VLOOKUP(A166,基礎データ!$A$9:$M$158,3,0))</f>
        <v/>
      </c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53" t="str">
        <f>IF(A166="","",VLOOKUP(A166,基礎データ!$A$9:$M$158,5,0))</f>
        <v/>
      </c>
      <c r="AA166" s="153"/>
      <c r="AB166" s="153"/>
      <c r="AC166" s="153"/>
      <c r="AD166" s="153"/>
      <c r="AE166" s="153"/>
      <c r="AF166" s="153"/>
      <c r="AG166" s="153"/>
      <c r="AH166" s="154" t="str">
        <f>IF(A166="","",VLOOKUP(A166,基礎データ!$A$9:$M$158,12,0))</f>
        <v/>
      </c>
      <c r="AI166" s="155"/>
      <c r="AJ166" s="155"/>
      <c r="AK166" s="155"/>
      <c r="AL166" s="155"/>
      <c r="AM166" s="155"/>
      <c r="AN166" s="155"/>
      <c r="AO166" s="156"/>
      <c r="AP166" s="146" t="s">
        <v>13</v>
      </c>
      <c r="AQ166" s="146"/>
      <c r="AR166" s="146"/>
      <c r="AS166" s="146"/>
      <c r="AT166" s="146"/>
      <c r="AU166" s="146"/>
      <c r="AV166" s="146"/>
      <c r="AW166" s="146"/>
      <c r="AX166" s="148"/>
      <c r="AY166" s="148"/>
      <c r="AZ166" s="148"/>
      <c r="BA166" s="148"/>
      <c r="BB166" s="148"/>
      <c r="BC166" s="149"/>
    </row>
    <row r="167" spans="1:57" ht="15" customHeight="1">
      <c r="A167" s="160"/>
      <c r="B167" s="161"/>
      <c r="C167" s="162"/>
      <c r="D167" s="162"/>
      <c r="E167" s="162"/>
      <c r="F167" s="162"/>
      <c r="G167" s="162"/>
      <c r="H167" s="162"/>
      <c r="I167" s="165"/>
      <c r="J167" s="165"/>
      <c r="K167" s="165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53"/>
      <c r="AA167" s="153"/>
      <c r="AB167" s="153"/>
      <c r="AC167" s="153"/>
      <c r="AD167" s="153"/>
      <c r="AE167" s="153"/>
      <c r="AF167" s="153"/>
      <c r="AG167" s="153"/>
      <c r="AH167" s="150" t="str">
        <f>IF(A166="","",VLOOKUP(A166,基礎データ!$A$9:$M$158,7,0))</f>
        <v/>
      </c>
      <c r="AI167" s="151"/>
      <c r="AJ167" s="151"/>
      <c r="AK167" s="151"/>
      <c r="AL167" s="151"/>
      <c r="AM167" s="151"/>
      <c r="AN167" s="151"/>
      <c r="AO167" s="152"/>
      <c r="AP167" s="146"/>
      <c r="AQ167" s="146"/>
      <c r="AR167" s="146"/>
      <c r="AS167" s="146"/>
      <c r="AT167" s="146"/>
      <c r="AU167" s="146"/>
      <c r="AV167" s="146"/>
      <c r="AW167" s="146"/>
      <c r="AX167" s="148"/>
      <c r="AY167" s="148"/>
      <c r="AZ167" s="148"/>
      <c r="BA167" s="148"/>
      <c r="BB167" s="148"/>
      <c r="BC167" s="149"/>
    </row>
    <row r="168" spans="1:57" ht="15" customHeight="1">
      <c r="A168" s="160"/>
      <c r="B168" s="161" t="str">
        <f>IF(A168="","",VLOOKUP(A168,基礎データ!$A$9:$M$158,6,0))</f>
        <v/>
      </c>
      <c r="C168" s="162"/>
      <c r="D168" s="162"/>
      <c r="E168" s="162"/>
      <c r="F168" s="162"/>
      <c r="G168" s="162"/>
      <c r="H168" s="162"/>
      <c r="I168" s="165" t="str">
        <f>IF(A168="","",VLOOKUP(A168,基礎データ!$A$9:$M$158,2,0))</f>
        <v/>
      </c>
      <c r="J168" s="165"/>
      <c r="K168" s="165"/>
      <c r="L168" s="167" t="str">
        <f>IF(A168="","",VLOOKUP(A168,基礎データ!$A$9:$M$158,3,0))</f>
        <v/>
      </c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53" t="str">
        <f>IF(A168="","",VLOOKUP(A168,基礎データ!$A$9:$M$158,5,0))</f>
        <v/>
      </c>
      <c r="AA168" s="153"/>
      <c r="AB168" s="153"/>
      <c r="AC168" s="153"/>
      <c r="AD168" s="153"/>
      <c r="AE168" s="153"/>
      <c r="AF168" s="153"/>
      <c r="AG168" s="153"/>
      <c r="AH168" s="154" t="str">
        <f>IF(A168="","",VLOOKUP(A168,基礎データ!$A$9:$M$158,12,0))</f>
        <v/>
      </c>
      <c r="AI168" s="155"/>
      <c r="AJ168" s="155"/>
      <c r="AK168" s="155"/>
      <c r="AL168" s="155"/>
      <c r="AM168" s="155"/>
      <c r="AN168" s="155"/>
      <c r="AO168" s="156"/>
      <c r="AP168" s="146" t="s">
        <v>13</v>
      </c>
      <c r="AQ168" s="146"/>
      <c r="AR168" s="146"/>
      <c r="AS168" s="146"/>
      <c r="AT168" s="146"/>
      <c r="AU168" s="146"/>
      <c r="AV168" s="146"/>
      <c r="AW168" s="146"/>
      <c r="AX168" s="148"/>
      <c r="AY168" s="148"/>
      <c r="AZ168" s="148"/>
      <c r="BA168" s="148"/>
      <c r="BB168" s="148"/>
      <c r="BC168" s="149"/>
    </row>
    <row r="169" spans="1:57" ht="15" customHeight="1">
      <c r="A169" s="160"/>
      <c r="B169" s="161"/>
      <c r="C169" s="162"/>
      <c r="D169" s="162"/>
      <c r="E169" s="162"/>
      <c r="F169" s="162"/>
      <c r="G169" s="162"/>
      <c r="H169" s="162"/>
      <c r="I169" s="165"/>
      <c r="J169" s="165"/>
      <c r="K169" s="165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53"/>
      <c r="AA169" s="153"/>
      <c r="AB169" s="153"/>
      <c r="AC169" s="153"/>
      <c r="AD169" s="153"/>
      <c r="AE169" s="153"/>
      <c r="AF169" s="153"/>
      <c r="AG169" s="153"/>
      <c r="AH169" s="150" t="str">
        <f>IF(A168="","",VLOOKUP(A168,基礎データ!$A$9:$M$158,7,0))</f>
        <v/>
      </c>
      <c r="AI169" s="151"/>
      <c r="AJ169" s="151"/>
      <c r="AK169" s="151"/>
      <c r="AL169" s="151"/>
      <c r="AM169" s="151"/>
      <c r="AN169" s="151"/>
      <c r="AO169" s="152"/>
      <c r="AP169" s="146"/>
      <c r="AQ169" s="146"/>
      <c r="AR169" s="146"/>
      <c r="AS169" s="146"/>
      <c r="AT169" s="146"/>
      <c r="AU169" s="146"/>
      <c r="AV169" s="146"/>
      <c r="AW169" s="146"/>
      <c r="AX169" s="148"/>
      <c r="AY169" s="148"/>
      <c r="AZ169" s="148"/>
      <c r="BA169" s="148"/>
      <c r="BB169" s="148"/>
      <c r="BC169" s="149"/>
    </row>
    <row r="170" spans="1:57" ht="15" customHeight="1">
      <c r="A170" s="160"/>
      <c r="B170" s="161" t="str">
        <f>IF(A170="","",VLOOKUP(A170,基礎データ!$A$9:$M$158,6,0))</f>
        <v/>
      </c>
      <c r="C170" s="162"/>
      <c r="D170" s="162"/>
      <c r="E170" s="162"/>
      <c r="F170" s="162"/>
      <c r="G170" s="162"/>
      <c r="H170" s="162"/>
      <c r="I170" s="165" t="str">
        <f>IF(A170="","",VLOOKUP(A170,基礎データ!$A$9:$M$158,2,0))</f>
        <v/>
      </c>
      <c r="J170" s="165"/>
      <c r="K170" s="165"/>
      <c r="L170" s="167" t="str">
        <f>IF(A170="","",VLOOKUP(A170,基礎データ!$A$9:$M$158,3,0))</f>
        <v/>
      </c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53" t="str">
        <f>IF(A170="","",VLOOKUP(A170,基礎データ!$A$9:$M$158,5,0))</f>
        <v/>
      </c>
      <c r="AA170" s="153"/>
      <c r="AB170" s="153"/>
      <c r="AC170" s="153"/>
      <c r="AD170" s="153"/>
      <c r="AE170" s="153"/>
      <c r="AF170" s="153"/>
      <c r="AG170" s="153"/>
      <c r="AH170" s="154" t="str">
        <f>IF(A170="","",VLOOKUP(A170,基礎データ!$A$9:$M$158,12,0))</f>
        <v/>
      </c>
      <c r="AI170" s="155"/>
      <c r="AJ170" s="155"/>
      <c r="AK170" s="155"/>
      <c r="AL170" s="155"/>
      <c r="AM170" s="155"/>
      <c r="AN170" s="155"/>
      <c r="AO170" s="156"/>
      <c r="AP170" s="146" t="s">
        <v>13</v>
      </c>
      <c r="AQ170" s="146"/>
      <c r="AR170" s="146"/>
      <c r="AS170" s="146"/>
      <c r="AT170" s="146"/>
      <c r="AU170" s="146"/>
      <c r="AV170" s="146"/>
      <c r="AW170" s="146"/>
      <c r="AX170" s="148"/>
      <c r="AY170" s="148"/>
      <c r="AZ170" s="148"/>
      <c r="BA170" s="148"/>
      <c r="BB170" s="148"/>
      <c r="BC170" s="149"/>
      <c r="BE170" s="2" t="str">
        <f>IFERROR(IF(A170=""," ",VLOOKUP(A170,基礎データ!$A$9:$M$150,12,0)),"")</f>
        <v xml:space="preserve"> </v>
      </c>
    </row>
    <row r="171" spans="1:57" ht="15" customHeight="1">
      <c r="A171" s="160"/>
      <c r="B171" s="161"/>
      <c r="C171" s="162"/>
      <c r="D171" s="162"/>
      <c r="E171" s="162"/>
      <c r="F171" s="162"/>
      <c r="G171" s="162"/>
      <c r="H171" s="162"/>
      <c r="I171" s="165"/>
      <c r="J171" s="165"/>
      <c r="K171" s="165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53"/>
      <c r="AA171" s="153"/>
      <c r="AB171" s="153"/>
      <c r="AC171" s="153"/>
      <c r="AD171" s="153"/>
      <c r="AE171" s="153"/>
      <c r="AF171" s="153"/>
      <c r="AG171" s="153"/>
      <c r="AH171" s="150" t="str">
        <f>IF(A170="","",VLOOKUP(A170,基礎データ!$A$9:$M$158,7,0))</f>
        <v/>
      </c>
      <c r="AI171" s="151"/>
      <c r="AJ171" s="151"/>
      <c r="AK171" s="151"/>
      <c r="AL171" s="151"/>
      <c r="AM171" s="151"/>
      <c r="AN171" s="151"/>
      <c r="AO171" s="152"/>
      <c r="AP171" s="146"/>
      <c r="AQ171" s="146"/>
      <c r="AR171" s="146"/>
      <c r="AS171" s="146"/>
      <c r="AT171" s="146"/>
      <c r="AU171" s="146"/>
      <c r="AV171" s="146"/>
      <c r="AW171" s="146"/>
      <c r="AX171" s="148"/>
      <c r="AY171" s="148"/>
      <c r="AZ171" s="148"/>
      <c r="BA171" s="148"/>
      <c r="BB171" s="148"/>
      <c r="BC171" s="149"/>
      <c r="BE171" s="2" t="str">
        <f>IFERROR(IF(A171=""," ",VLOOKUP(A171,基礎データ!$A$9:$M$150,12,0)),"")</f>
        <v xml:space="preserve"> </v>
      </c>
    </row>
    <row r="172" spans="1:57" ht="15" customHeight="1">
      <c r="A172" s="160"/>
      <c r="B172" s="161" t="str">
        <f>IF(A172="","",VLOOKUP(A172,基礎データ!$A$9:$M$158,6,0))</f>
        <v/>
      </c>
      <c r="C172" s="162"/>
      <c r="D172" s="162"/>
      <c r="E172" s="162"/>
      <c r="F172" s="162"/>
      <c r="G172" s="162"/>
      <c r="H172" s="162"/>
      <c r="I172" s="165" t="str">
        <f>IF(A172="","",VLOOKUP(A172,基礎データ!$A$9:$M$158,2,0))</f>
        <v/>
      </c>
      <c r="J172" s="165"/>
      <c r="K172" s="165"/>
      <c r="L172" s="167" t="str">
        <f>IF(A172="","",VLOOKUP(A172,基礎データ!$A$9:$M$158,3,0))</f>
        <v/>
      </c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53" t="str">
        <f>IF(A172="","",VLOOKUP(A172,基礎データ!$A$9:$M$158,5,0))</f>
        <v/>
      </c>
      <c r="AA172" s="153"/>
      <c r="AB172" s="153"/>
      <c r="AC172" s="153"/>
      <c r="AD172" s="153"/>
      <c r="AE172" s="153"/>
      <c r="AF172" s="153"/>
      <c r="AG172" s="153"/>
      <c r="AH172" s="154" t="str">
        <f>IF(A172="","",VLOOKUP(A172,基礎データ!$A$9:$M$158,12,0))</f>
        <v/>
      </c>
      <c r="AI172" s="155"/>
      <c r="AJ172" s="155"/>
      <c r="AK172" s="155"/>
      <c r="AL172" s="155"/>
      <c r="AM172" s="155"/>
      <c r="AN172" s="155"/>
      <c r="AO172" s="156"/>
      <c r="AP172" s="146" t="s">
        <v>13</v>
      </c>
      <c r="AQ172" s="146"/>
      <c r="AR172" s="146"/>
      <c r="AS172" s="146"/>
      <c r="AT172" s="146"/>
      <c r="AU172" s="146"/>
      <c r="AV172" s="146"/>
      <c r="AW172" s="146"/>
      <c r="AX172" s="148"/>
      <c r="AY172" s="148"/>
      <c r="AZ172" s="148"/>
      <c r="BA172" s="148"/>
      <c r="BB172" s="148"/>
      <c r="BC172" s="149"/>
      <c r="BE172" s="2" t="str">
        <f>IFERROR(IF(A172=""," ",VLOOKUP(A172,基礎データ!$A$9:$M$150,12,0)),"")</f>
        <v xml:space="preserve"> </v>
      </c>
    </row>
    <row r="173" spans="1:57" ht="15" customHeight="1">
      <c r="A173" s="160"/>
      <c r="B173" s="161"/>
      <c r="C173" s="162"/>
      <c r="D173" s="162"/>
      <c r="E173" s="162"/>
      <c r="F173" s="162"/>
      <c r="G173" s="162"/>
      <c r="H173" s="162"/>
      <c r="I173" s="165"/>
      <c r="J173" s="165"/>
      <c r="K173" s="165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53"/>
      <c r="AA173" s="153"/>
      <c r="AB173" s="153"/>
      <c r="AC173" s="153"/>
      <c r="AD173" s="153"/>
      <c r="AE173" s="153"/>
      <c r="AF173" s="153"/>
      <c r="AG173" s="153"/>
      <c r="AH173" s="150" t="str">
        <f>IF(A172="","",VLOOKUP(A172,基礎データ!$A$9:$M$158,7,0))</f>
        <v/>
      </c>
      <c r="AI173" s="151"/>
      <c r="AJ173" s="151"/>
      <c r="AK173" s="151"/>
      <c r="AL173" s="151"/>
      <c r="AM173" s="151"/>
      <c r="AN173" s="151"/>
      <c r="AO173" s="152"/>
      <c r="AP173" s="146"/>
      <c r="AQ173" s="146"/>
      <c r="AR173" s="146"/>
      <c r="AS173" s="146"/>
      <c r="AT173" s="146"/>
      <c r="AU173" s="146"/>
      <c r="AV173" s="146"/>
      <c r="AW173" s="146"/>
      <c r="AX173" s="148"/>
      <c r="AY173" s="148"/>
      <c r="AZ173" s="148"/>
      <c r="BA173" s="148"/>
      <c r="BB173" s="148"/>
      <c r="BC173" s="149"/>
      <c r="BE173" s="2" t="str">
        <f>IFERROR(IF(A173=""," ",VLOOKUP(A173,基礎データ!$A$9:$M$150,12,0)),"")</f>
        <v xml:space="preserve"> </v>
      </c>
    </row>
    <row r="174" spans="1:57" ht="15" customHeight="1">
      <c r="A174" s="160"/>
      <c r="B174" s="161" t="str">
        <f>IF(A174="","",VLOOKUP(A174,基礎データ!$A$9:$M$158,6,0))</f>
        <v/>
      </c>
      <c r="C174" s="162"/>
      <c r="D174" s="162"/>
      <c r="E174" s="162"/>
      <c r="F174" s="162"/>
      <c r="G174" s="162"/>
      <c r="H174" s="162"/>
      <c r="I174" s="165" t="str">
        <f>IF(A174="","",VLOOKUP(A174,基礎データ!$A$9:$M$158,2,0))</f>
        <v/>
      </c>
      <c r="J174" s="165"/>
      <c r="K174" s="165"/>
      <c r="L174" s="167" t="str">
        <f>IF(A174="","",VLOOKUP(A174,基礎データ!$A$9:$M$158,3,0))</f>
        <v/>
      </c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53" t="str">
        <f>IF(A174="","",VLOOKUP(A174,基礎データ!$A$9:$M$158,5,0))</f>
        <v/>
      </c>
      <c r="AA174" s="153"/>
      <c r="AB174" s="153"/>
      <c r="AC174" s="153"/>
      <c r="AD174" s="153"/>
      <c r="AE174" s="153"/>
      <c r="AF174" s="153"/>
      <c r="AG174" s="153"/>
      <c r="AH174" s="154" t="str">
        <f>IF(A174="","",VLOOKUP(A174,基礎データ!$A$9:$M$158,12,0))</f>
        <v/>
      </c>
      <c r="AI174" s="155"/>
      <c r="AJ174" s="155"/>
      <c r="AK174" s="155"/>
      <c r="AL174" s="155"/>
      <c r="AM174" s="155"/>
      <c r="AN174" s="155"/>
      <c r="AO174" s="156"/>
      <c r="AP174" s="146" t="s">
        <v>13</v>
      </c>
      <c r="AQ174" s="146"/>
      <c r="AR174" s="146"/>
      <c r="AS174" s="146"/>
      <c r="AT174" s="146"/>
      <c r="AU174" s="146"/>
      <c r="AV174" s="146"/>
      <c r="AW174" s="146"/>
      <c r="AX174" s="148"/>
      <c r="AY174" s="148"/>
      <c r="AZ174" s="148"/>
      <c r="BA174" s="148"/>
      <c r="BB174" s="148"/>
      <c r="BC174" s="149"/>
      <c r="BE174" s="2" t="str">
        <f>IFERROR(IF(A174=""," ",VLOOKUP(A174,基礎データ!$A$9:$M$150,12,0)),"")</f>
        <v xml:space="preserve"> </v>
      </c>
    </row>
    <row r="175" spans="1:57" ht="15" customHeight="1">
      <c r="A175" s="160"/>
      <c r="B175" s="161"/>
      <c r="C175" s="162"/>
      <c r="D175" s="162"/>
      <c r="E175" s="162"/>
      <c r="F175" s="162"/>
      <c r="G175" s="162"/>
      <c r="H175" s="162"/>
      <c r="I175" s="165"/>
      <c r="J175" s="165"/>
      <c r="K175" s="165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53"/>
      <c r="AA175" s="153"/>
      <c r="AB175" s="153"/>
      <c r="AC175" s="153"/>
      <c r="AD175" s="153"/>
      <c r="AE175" s="153"/>
      <c r="AF175" s="153"/>
      <c r="AG175" s="153"/>
      <c r="AH175" s="150" t="str">
        <f>IF(A174="","",VLOOKUP(A174,基礎データ!$A$9:$M$158,7,0))</f>
        <v/>
      </c>
      <c r="AI175" s="151"/>
      <c r="AJ175" s="151"/>
      <c r="AK175" s="151"/>
      <c r="AL175" s="151"/>
      <c r="AM175" s="151"/>
      <c r="AN175" s="151"/>
      <c r="AO175" s="152"/>
      <c r="AP175" s="146"/>
      <c r="AQ175" s="146"/>
      <c r="AR175" s="146"/>
      <c r="AS175" s="146"/>
      <c r="AT175" s="146"/>
      <c r="AU175" s="146"/>
      <c r="AV175" s="146"/>
      <c r="AW175" s="146"/>
      <c r="AX175" s="148"/>
      <c r="AY175" s="148"/>
      <c r="AZ175" s="148"/>
      <c r="BA175" s="148"/>
      <c r="BB175" s="148"/>
      <c r="BC175" s="149"/>
      <c r="BE175" s="2" t="str">
        <f>IFERROR(IF(A175=""," ",VLOOKUP(A175,基礎データ!$A$9:$M$150,12,0)),"")</f>
        <v xml:space="preserve"> </v>
      </c>
    </row>
    <row r="176" spans="1:57" ht="15" customHeight="1">
      <c r="A176" s="160"/>
      <c r="B176" s="161" t="str">
        <f>IF(A176="","",VLOOKUP(A176,基礎データ!$A$9:$M$158,6,0))</f>
        <v/>
      </c>
      <c r="C176" s="162"/>
      <c r="D176" s="162"/>
      <c r="E176" s="162"/>
      <c r="F176" s="162"/>
      <c r="G176" s="162"/>
      <c r="H176" s="162"/>
      <c r="I176" s="165" t="str">
        <f>IF(A176="","",VLOOKUP(A176,基礎データ!$A$9:$M$158,2,0))</f>
        <v/>
      </c>
      <c r="J176" s="165"/>
      <c r="K176" s="165"/>
      <c r="L176" s="167" t="str">
        <f>IF(A176="","",VLOOKUP(A176,基礎データ!$A$9:$M$158,3,0))</f>
        <v/>
      </c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53" t="str">
        <f>IF(A176="","",VLOOKUP(A176,基礎データ!$A$9:$M$158,5,0))</f>
        <v/>
      </c>
      <c r="AA176" s="153"/>
      <c r="AB176" s="153"/>
      <c r="AC176" s="153"/>
      <c r="AD176" s="153"/>
      <c r="AE176" s="153"/>
      <c r="AF176" s="153"/>
      <c r="AG176" s="153"/>
      <c r="AH176" s="154" t="str">
        <f>IF(A176="","",VLOOKUP(A176,基礎データ!$A$9:$M$158,12,0))</f>
        <v/>
      </c>
      <c r="AI176" s="155"/>
      <c r="AJ176" s="155"/>
      <c r="AK176" s="155"/>
      <c r="AL176" s="155"/>
      <c r="AM176" s="155"/>
      <c r="AN176" s="155"/>
      <c r="AO176" s="156"/>
      <c r="AP176" s="146" t="s">
        <v>13</v>
      </c>
      <c r="AQ176" s="146"/>
      <c r="AR176" s="146"/>
      <c r="AS176" s="146"/>
      <c r="AT176" s="146"/>
      <c r="AU176" s="146"/>
      <c r="AV176" s="146"/>
      <c r="AW176" s="146"/>
      <c r="AX176" s="148"/>
      <c r="AY176" s="148"/>
      <c r="AZ176" s="148"/>
      <c r="BA176" s="148"/>
      <c r="BB176" s="148"/>
      <c r="BC176" s="149"/>
      <c r="BE176" s="2" t="str">
        <f>IFERROR(IF(A176=""," ",VLOOKUP(A176,基礎データ!$A$9:$M$150,12,0)),"")</f>
        <v xml:space="preserve"> </v>
      </c>
    </row>
    <row r="177" spans="1:57" ht="15" customHeight="1">
      <c r="A177" s="160"/>
      <c r="B177" s="161"/>
      <c r="C177" s="162"/>
      <c r="D177" s="162"/>
      <c r="E177" s="162"/>
      <c r="F177" s="162"/>
      <c r="G177" s="162"/>
      <c r="H177" s="162"/>
      <c r="I177" s="165"/>
      <c r="J177" s="165"/>
      <c r="K177" s="165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53"/>
      <c r="AA177" s="153"/>
      <c r="AB177" s="153"/>
      <c r="AC177" s="153"/>
      <c r="AD177" s="153"/>
      <c r="AE177" s="153"/>
      <c r="AF177" s="153"/>
      <c r="AG177" s="153"/>
      <c r="AH177" s="150" t="str">
        <f>IF(A176="","",VLOOKUP(A176,基礎データ!$A$9:$M$158,7,0))</f>
        <v/>
      </c>
      <c r="AI177" s="151"/>
      <c r="AJ177" s="151"/>
      <c r="AK177" s="151"/>
      <c r="AL177" s="151"/>
      <c r="AM177" s="151"/>
      <c r="AN177" s="151"/>
      <c r="AO177" s="152"/>
      <c r="AP177" s="146"/>
      <c r="AQ177" s="146"/>
      <c r="AR177" s="146"/>
      <c r="AS177" s="146"/>
      <c r="AT177" s="146"/>
      <c r="AU177" s="146"/>
      <c r="AV177" s="146"/>
      <c r="AW177" s="146"/>
      <c r="AX177" s="148"/>
      <c r="AY177" s="148"/>
      <c r="AZ177" s="148"/>
      <c r="BA177" s="148"/>
      <c r="BB177" s="148"/>
      <c r="BC177" s="149"/>
      <c r="BE177" s="2" t="str">
        <f>IFERROR(IF(A177=""," ",VLOOKUP(A177,基礎データ!$A$9:$M$150,12,0)),"")</f>
        <v xml:space="preserve"> </v>
      </c>
    </row>
    <row r="178" spans="1:57" ht="15" customHeight="1">
      <c r="A178" s="160"/>
      <c r="B178" s="161" t="str">
        <f>IF(A178="","",VLOOKUP(A178,基礎データ!$A$9:$M$158,6,0))</f>
        <v/>
      </c>
      <c r="C178" s="162"/>
      <c r="D178" s="162"/>
      <c r="E178" s="162"/>
      <c r="F178" s="162"/>
      <c r="G178" s="162"/>
      <c r="H178" s="162"/>
      <c r="I178" s="165" t="str">
        <f>IF(A178="","",VLOOKUP(A178,基礎データ!$A$9:$M$158,2,0))</f>
        <v/>
      </c>
      <c r="J178" s="165"/>
      <c r="K178" s="165"/>
      <c r="L178" s="167" t="str">
        <f>IF(A178="","",VLOOKUP(A178,基礎データ!$A$9:$M$158,3,0))</f>
        <v/>
      </c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53" t="str">
        <f>IF(A178="","",VLOOKUP(A178,基礎データ!$A$9:$M$158,5,0))</f>
        <v/>
      </c>
      <c r="AA178" s="153"/>
      <c r="AB178" s="153"/>
      <c r="AC178" s="153"/>
      <c r="AD178" s="153"/>
      <c r="AE178" s="153"/>
      <c r="AF178" s="153"/>
      <c r="AG178" s="153"/>
      <c r="AH178" s="154" t="str">
        <f>IF(A178="","",VLOOKUP(A178,基礎データ!$A$9:$M$158,12,0))</f>
        <v/>
      </c>
      <c r="AI178" s="155"/>
      <c r="AJ178" s="155"/>
      <c r="AK178" s="155"/>
      <c r="AL178" s="155"/>
      <c r="AM178" s="155"/>
      <c r="AN178" s="155"/>
      <c r="AO178" s="156"/>
      <c r="AP178" s="146" t="s">
        <v>13</v>
      </c>
      <c r="AQ178" s="146"/>
      <c r="AR178" s="146"/>
      <c r="AS178" s="146"/>
      <c r="AT178" s="146"/>
      <c r="AU178" s="146"/>
      <c r="AV178" s="146"/>
      <c r="AW178" s="146"/>
      <c r="AX178" s="148"/>
      <c r="AY178" s="148"/>
      <c r="AZ178" s="148"/>
      <c r="BA178" s="148"/>
      <c r="BB178" s="148"/>
      <c r="BC178" s="149"/>
      <c r="BE178" s="2" t="str">
        <f>IFERROR(IF(A178=""," ",VLOOKUP(A178,基礎データ!$A$9:$M$150,12,0)),"")</f>
        <v xml:space="preserve"> </v>
      </c>
    </row>
    <row r="179" spans="1:57" ht="15" customHeight="1">
      <c r="A179" s="160"/>
      <c r="B179" s="161"/>
      <c r="C179" s="162"/>
      <c r="D179" s="162"/>
      <c r="E179" s="162"/>
      <c r="F179" s="162"/>
      <c r="G179" s="162"/>
      <c r="H179" s="162"/>
      <c r="I179" s="165"/>
      <c r="J179" s="165"/>
      <c r="K179" s="165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53"/>
      <c r="AA179" s="153"/>
      <c r="AB179" s="153"/>
      <c r="AC179" s="153"/>
      <c r="AD179" s="153"/>
      <c r="AE179" s="153"/>
      <c r="AF179" s="153"/>
      <c r="AG179" s="153"/>
      <c r="AH179" s="150" t="str">
        <f>IF(A178="","",VLOOKUP(A178,基礎データ!$A$9:$M$158,7,0))</f>
        <v/>
      </c>
      <c r="AI179" s="151"/>
      <c r="AJ179" s="151"/>
      <c r="AK179" s="151"/>
      <c r="AL179" s="151"/>
      <c r="AM179" s="151"/>
      <c r="AN179" s="151"/>
      <c r="AO179" s="152"/>
      <c r="AP179" s="146"/>
      <c r="AQ179" s="146"/>
      <c r="AR179" s="146"/>
      <c r="AS179" s="146"/>
      <c r="AT179" s="146"/>
      <c r="AU179" s="146"/>
      <c r="AV179" s="146"/>
      <c r="AW179" s="146"/>
      <c r="AX179" s="148"/>
      <c r="AY179" s="148"/>
      <c r="AZ179" s="148"/>
      <c r="BA179" s="148"/>
      <c r="BB179" s="148"/>
      <c r="BC179" s="149"/>
      <c r="BE179" s="2" t="str">
        <f>IFERROR(IF(A179=""," ",VLOOKUP(A179,基礎データ!$A$9:$M$150,12,0)),"")</f>
        <v xml:space="preserve"> </v>
      </c>
    </row>
    <row r="180" spans="1:57" ht="15" customHeight="1">
      <c r="A180" s="160"/>
      <c r="B180" s="161" t="str">
        <f>IF(A180="","",VLOOKUP(A180,基礎データ!$A$9:$M$158,6,0))</f>
        <v/>
      </c>
      <c r="C180" s="162"/>
      <c r="D180" s="162"/>
      <c r="E180" s="162"/>
      <c r="F180" s="162"/>
      <c r="G180" s="162"/>
      <c r="H180" s="162"/>
      <c r="I180" s="165" t="str">
        <f>IF(A180="","",VLOOKUP(A180,基礎データ!$A$9:$M$158,2,0))</f>
        <v/>
      </c>
      <c r="J180" s="165"/>
      <c r="K180" s="165"/>
      <c r="L180" s="167" t="str">
        <f>IF(A180="","",VLOOKUP(A180,基礎データ!$A$9:$M$158,3,0))</f>
        <v/>
      </c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53" t="str">
        <f>IF(A180="","",VLOOKUP(A180,基礎データ!$A$9:$M$158,5,0))</f>
        <v/>
      </c>
      <c r="AA180" s="153"/>
      <c r="AB180" s="153"/>
      <c r="AC180" s="153"/>
      <c r="AD180" s="153"/>
      <c r="AE180" s="153"/>
      <c r="AF180" s="153"/>
      <c r="AG180" s="153"/>
      <c r="AH180" s="154" t="str">
        <f>IF(A180="","",VLOOKUP(A180,基礎データ!$A$9:$M$158,12,0))</f>
        <v/>
      </c>
      <c r="AI180" s="155"/>
      <c r="AJ180" s="155"/>
      <c r="AK180" s="155"/>
      <c r="AL180" s="155"/>
      <c r="AM180" s="155"/>
      <c r="AN180" s="155"/>
      <c r="AO180" s="156"/>
      <c r="AP180" s="146" t="s">
        <v>13</v>
      </c>
      <c r="AQ180" s="146"/>
      <c r="AR180" s="146"/>
      <c r="AS180" s="146"/>
      <c r="AT180" s="146"/>
      <c r="AU180" s="146"/>
      <c r="AV180" s="146"/>
      <c r="AW180" s="146"/>
      <c r="AX180" s="148"/>
      <c r="AY180" s="148"/>
      <c r="AZ180" s="148"/>
      <c r="BA180" s="148"/>
      <c r="BB180" s="148"/>
      <c r="BC180" s="149"/>
      <c r="BE180" s="2" t="str">
        <f>IFERROR(IF(A180=""," ",VLOOKUP(A180,基礎データ!$A$9:$M$150,12,0)),"")</f>
        <v xml:space="preserve"> </v>
      </c>
    </row>
    <row r="181" spans="1:57" ht="15" customHeight="1">
      <c r="A181" s="160"/>
      <c r="B181" s="161"/>
      <c r="C181" s="162"/>
      <c r="D181" s="162"/>
      <c r="E181" s="162"/>
      <c r="F181" s="162"/>
      <c r="G181" s="162"/>
      <c r="H181" s="162"/>
      <c r="I181" s="165"/>
      <c r="J181" s="165"/>
      <c r="K181" s="165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53"/>
      <c r="AA181" s="153"/>
      <c r="AB181" s="153"/>
      <c r="AC181" s="153"/>
      <c r="AD181" s="153"/>
      <c r="AE181" s="153"/>
      <c r="AF181" s="153"/>
      <c r="AG181" s="153"/>
      <c r="AH181" s="150" t="str">
        <f>IF(A180="","",VLOOKUP(A180,基礎データ!$A$9:$M$158,7,0))</f>
        <v/>
      </c>
      <c r="AI181" s="151"/>
      <c r="AJ181" s="151"/>
      <c r="AK181" s="151"/>
      <c r="AL181" s="151"/>
      <c r="AM181" s="151"/>
      <c r="AN181" s="151"/>
      <c r="AO181" s="152"/>
      <c r="AP181" s="146"/>
      <c r="AQ181" s="146"/>
      <c r="AR181" s="146"/>
      <c r="AS181" s="146"/>
      <c r="AT181" s="146"/>
      <c r="AU181" s="146"/>
      <c r="AV181" s="146"/>
      <c r="AW181" s="146"/>
      <c r="AX181" s="148"/>
      <c r="AY181" s="148"/>
      <c r="AZ181" s="148"/>
      <c r="BA181" s="148"/>
      <c r="BB181" s="148"/>
      <c r="BC181" s="149"/>
    </row>
    <row r="182" spans="1:57" ht="15" customHeight="1">
      <c r="A182" s="160"/>
      <c r="B182" s="161" t="str">
        <f>IF(A182="","",VLOOKUP(A182,基礎データ!$A$9:$M$158,6,0))</f>
        <v/>
      </c>
      <c r="C182" s="162"/>
      <c r="D182" s="162"/>
      <c r="E182" s="162"/>
      <c r="F182" s="162"/>
      <c r="G182" s="162"/>
      <c r="H182" s="162"/>
      <c r="I182" s="165" t="str">
        <f>IF(A182="","",VLOOKUP(A182,基礎データ!$A$9:$M$158,2,0))</f>
        <v/>
      </c>
      <c r="J182" s="165"/>
      <c r="K182" s="165"/>
      <c r="L182" s="167" t="str">
        <f>IF(A182="","",VLOOKUP(A182,基礎データ!$A$9:$M$158,3,0))</f>
        <v/>
      </c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53" t="str">
        <f>IF(A182="","",VLOOKUP(A182,基礎データ!$A$9:$M$158,5,0))</f>
        <v/>
      </c>
      <c r="AA182" s="153"/>
      <c r="AB182" s="153"/>
      <c r="AC182" s="153"/>
      <c r="AD182" s="153"/>
      <c r="AE182" s="153"/>
      <c r="AF182" s="153"/>
      <c r="AG182" s="153"/>
      <c r="AH182" s="154" t="str">
        <f>IF(A182="","",VLOOKUP(A182,基礎データ!$A$9:$M$158,12,0))</f>
        <v/>
      </c>
      <c r="AI182" s="155"/>
      <c r="AJ182" s="155"/>
      <c r="AK182" s="155"/>
      <c r="AL182" s="155"/>
      <c r="AM182" s="155"/>
      <c r="AN182" s="155"/>
      <c r="AO182" s="156"/>
      <c r="AP182" s="146" t="s">
        <v>13</v>
      </c>
      <c r="AQ182" s="146"/>
      <c r="AR182" s="146"/>
      <c r="AS182" s="146"/>
      <c r="AT182" s="146"/>
      <c r="AU182" s="146"/>
      <c r="AV182" s="146"/>
      <c r="AW182" s="146"/>
      <c r="AX182" s="148"/>
      <c r="AY182" s="148"/>
      <c r="AZ182" s="148"/>
      <c r="BA182" s="148"/>
      <c r="BB182" s="148"/>
      <c r="BC182" s="149"/>
    </row>
    <row r="183" spans="1:57" ht="15" customHeight="1">
      <c r="A183" s="160"/>
      <c r="B183" s="161"/>
      <c r="C183" s="162"/>
      <c r="D183" s="162"/>
      <c r="E183" s="162"/>
      <c r="F183" s="162"/>
      <c r="G183" s="162"/>
      <c r="H183" s="162"/>
      <c r="I183" s="165"/>
      <c r="J183" s="165"/>
      <c r="K183" s="165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53"/>
      <c r="AA183" s="153"/>
      <c r="AB183" s="153"/>
      <c r="AC183" s="153"/>
      <c r="AD183" s="153"/>
      <c r="AE183" s="153"/>
      <c r="AF183" s="153"/>
      <c r="AG183" s="153"/>
      <c r="AH183" s="150" t="str">
        <f>IF(A182="","",VLOOKUP(A182,基礎データ!$A$9:$M$158,7,0))</f>
        <v/>
      </c>
      <c r="AI183" s="151"/>
      <c r="AJ183" s="151"/>
      <c r="AK183" s="151"/>
      <c r="AL183" s="151"/>
      <c r="AM183" s="151"/>
      <c r="AN183" s="151"/>
      <c r="AO183" s="152"/>
      <c r="AP183" s="146"/>
      <c r="AQ183" s="146"/>
      <c r="AR183" s="146"/>
      <c r="AS183" s="146"/>
      <c r="AT183" s="146"/>
      <c r="AU183" s="146"/>
      <c r="AV183" s="146"/>
      <c r="AW183" s="146"/>
      <c r="AX183" s="148"/>
      <c r="AY183" s="148"/>
      <c r="AZ183" s="148"/>
      <c r="BA183" s="148"/>
      <c r="BB183" s="148"/>
      <c r="BC183" s="149"/>
    </row>
    <row r="184" spans="1:57" ht="15" customHeight="1">
      <c r="A184" s="160"/>
      <c r="B184" s="161" t="str">
        <f>IF(A184="","",VLOOKUP(A184,基礎データ!$A$9:$M$158,6,0))</f>
        <v/>
      </c>
      <c r="C184" s="162"/>
      <c r="D184" s="162"/>
      <c r="E184" s="162"/>
      <c r="F184" s="162"/>
      <c r="G184" s="162"/>
      <c r="H184" s="162"/>
      <c r="I184" s="165" t="str">
        <f>IF(A184="","",VLOOKUP(A184,基礎データ!$A$9:$M$158,2,0))</f>
        <v/>
      </c>
      <c r="J184" s="165"/>
      <c r="K184" s="165"/>
      <c r="L184" s="167" t="str">
        <f>IF(A184="","",VLOOKUP(A184,基礎データ!$A$9:$M$158,3,0))</f>
        <v/>
      </c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53" t="str">
        <f>IF(A184="","",VLOOKUP(A184,基礎データ!$A$9:$M$158,5,0))</f>
        <v/>
      </c>
      <c r="AA184" s="153"/>
      <c r="AB184" s="153"/>
      <c r="AC184" s="153"/>
      <c r="AD184" s="153"/>
      <c r="AE184" s="153"/>
      <c r="AF184" s="153"/>
      <c r="AG184" s="153"/>
      <c r="AH184" s="154" t="str">
        <f>IF(A184="","",VLOOKUP(A184,基礎データ!$A$9:$M$158,12,0))</f>
        <v/>
      </c>
      <c r="AI184" s="155"/>
      <c r="AJ184" s="155"/>
      <c r="AK184" s="155"/>
      <c r="AL184" s="155"/>
      <c r="AM184" s="155"/>
      <c r="AN184" s="155"/>
      <c r="AO184" s="156"/>
      <c r="AP184" s="146" t="s">
        <v>13</v>
      </c>
      <c r="AQ184" s="146"/>
      <c r="AR184" s="146"/>
      <c r="AS184" s="146"/>
      <c r="AT184" s="146"/>
      <c r="AU184" s="146"/>
      <c r="AV184" s="146"/>
      <c r="AW184" s="146"/>
      <c r="AX184" s="148"/>
      <c r="AY184" s="148"/>
      <c r="AZ184" s="148"/>
      <c r="BA184" s="148"/>
      <c r="BB184" s="148"/>
      <c r="BC184" s="149"/>
    </row>
    <row r="185" spans="1:57" ht="15" customHeight="1">
      <c r="A185" s="160"/>
      <c r="B185" s="161"/>
      <c r="C185" s="162"/>
      <c r="D185" s="162"/>
      <c r="E185" s="162"/>
      <c r="F185" s="162"/>
      <c r="G185" s="162"/>
      <c r="H185" s="162"/>
      <c r="I185" s="165"/>
      <c r="J185" s="165"/>
      <c r="K185" s="165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53"/>
      <c r="AA185" s="153"/>
      <c r="AB185" s="153"/>
      <c r="AC185" s="153"/>
      <c r="AD185" s="153"/>
      <c r="AE185" s="153"/>
      <c r="AF185" s="153"/>
      <c r="AG185" s="153"/>
      <c r="AH185" s="150" t="str">
        <f>IF(A184="","",VLOOKUP(A184,基礎データ!$A$9:$M$158,7,0))</f>
        <v/>
      </c>
      <c r="AI185" s="151"/>
      <c r="AJ185" s="151"/>
      <c r="AK185" s="151"/>
      <c r="AL185" s="151"/>
      <c r="AM185" s="151"/>
      <c r="AN185" s="151"/>
      <c r="AO185" s="152"/>
      <c r="AP185" s="146"/>
      <c r="AQ185" s="146"/>
      <c r="AR185" s="146"/>
      <c r="AS185" s="146"/>
      <c r="AT185" s="146"/>
      <c r="AU185" s="146"/>
      <c r="AV185" s="146"/>
      <c r="AW185" s="146"/>
      <c r="AX185" s="148"/>
      <c r="AY185" s="148"/>
      <c r="AZ185" s="148"/>
      <c r="BA185" s="148"/>
      <c r="BB185" s="148"/>
      <c r="BC185" s="149"/>
    </row>
    <row r="186" spans="1:57" ht="15" customHeight="1">
      <c r="A186" s="160"/>
      <c r="B186" s="161" t="str">
        <f>IF(A186="","",VLOOKUP(A186,基礎データ!$A$9:$M$158,6,0))</f>
        <v/>
      </c>
      <c r="C186" s="162"/>
      <c r="D186" s="162"/>
      <c r="E186" s="162"/>
      <c r="F186" s="162"/>
      <c r="G186" s="162"/>
      <c r="H186" s="162"/>
      <c r="I186" s="165" t="str">
        <f>IF(A186="","",VLOOKUP(A186,基礎データ!$A$9:$M$158,2,0))</f>
        <v/>
      </c>
      <c r="J186" s="165"/>
      <c r="K186" s="165"/>
      <c r="L186" s="167" t="str">
        <f>IF(A186="","",VLOOKUP(A186,基礎データ!$A$9:$M$158,3,0))</f>
        <v/>
      </c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53" t="str">
        <f>IF(A186="","",VLOOKUP(A186,基礎データ!$A$9:$M$158,5,0))</f>
        <v/>
      </c>
      <c r="AA186" s="153"/>
      <c r="AB186" s="153"/>
      <c r="AC186" s="153"/>
      <c r="AD186" s="153"/>
      <c r="AE186" s="153"/>
      <c r="AF186" s="153"/>
      <c r="AG186" s="153"/>
      <c r="AH186" s="154" t="str">
        <f>IF(A186="","",VLOOKUP(A186,基礎データ!$A$9:$M$158,12,0))</f>
        <v/>
      </c>
      <c r="AI186" s="155"/>
      <c r="AJ186" s="155"/>
      <c r="AK186" s="155"/>
      <c r="AL186" s="155"/>
      <c r="AM186" s="155"/>
      <c r="AN186" s="155"/>
      <c r="AO186" s="156"/>
      <c r="AP186" s="146" t="s">
        <v>13</v>
      </c>
      <c r="AQ186" s="146"/>
      <c r="AR186" s="146"/>
      <c r="AS186" s="146"/>
      <c r="AT186" s="146"/>
      <c r="AU186" s="146"/>
      <c r="AV186" s="146"/>
      <c r="AW186" s="146"/>
      <c r="AX186" s="148"/>
      <c r="AY186" s="148"/>
      <c r="AZ186" s="148"/>
      <c r="BA186" s="148"/>
      <c r="BB186" s="148"/>
      <c r="BC186" s="149"/>
    </row>
    <row r="187" spans="1:57" ht="15" customHeight="1">
      <c r="A187" s="160"/>
      <c r="B187" s="161"/>
      <c r="C187" s="162"/>
      <c r="D187" s="162"/>
      <c r="E187" s="162"/>
      <c r="F187" s="162"/>
      <c r="G187" s="162"/>
      <c r="H187" s="162"/>
      <c r="I187" s="165"/>
      <c r="J187" s="165"/>
      <c r="K187" s="165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53"/>
      <c r="AA187" s="153"/>
      <c r="AB187" s="153"/>
      <c r="AC187" s="153"/>
      <c r="AD187" s="153"/>
      <c r="AE187" s="153"/>
      <c r="AF187" s="153"/>
      <c r="AG187" s="153"/>
      <c r="AH187" s="150" t="str">
        <f>IF(A186="","",VLOOKUP(A186,基礎データ!$A$9:$M$158,7,0))</f>
        <v/>
      </c>
      <c r="AI187" s="151"/>
      <c r="AJ187" s="151"/>
      <c r="AK187" s="151"/>
      <c r="AL187" s="151"/>
      <c r="AM187" s="151"/>
      <c r="AN187" s="151"/>
      <c r="AO187" s="152"/>
      <c r="AP187" s="146"/>
      <c r="AQ187" s="146"/>
      <c r="AR187" s="146"/>
      <c r="AS187" s="146"/>
      <c r="AT187" s="146"/>
      <c r="AU187" s="146"/>
      <c r="AV187" s="146"/>
      <c r="AW187" s="146"/>
      <c r="AX187" s="148"/>
      <c r="AY187" s="148"/>
      <c r="AZ187" s="148"/>
      <c r="BA187" s="148"/>
      <c r="BB187" s="148"/>
      <c r="BC187" s="149"/>
    </row>
    <row r="188" spans="1:57" ht="15" customHeight="1">
      <c r="A188" s="160"/>
      <c r="B188" s="161" t="str">
        <f>IF(A188="","",VLOOKUP(A188,基礎データ!$A$9:$M$158,6,0))</f>
        <v/>
      </c>
      <c r="C188" s="162"/>
      <c r="D188" s="162"/>
      <c r="E188" s="162"/>
      <c r="F188" s="162"/>
      <c r="G188" s="162"/>
      <c r="H188" s="162"/>
      <c r="I188" s="165" t="str">
        <f>IF(A188="","",VLOOKUP(A188,基礎データ!$A$9:$M$158,2,0))</f>
        <v/>
      </c>
      <c r="J188" s="165"/>
      <c r="K188" s="165"/>
      <c r="L188" s="167" t="str">
        <f>IF(A188="","",VLOOKUP(A188,基礎データ!$A$9:$M$158,3,0))</f>
        <v/>
      </c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53" t="str">
        <f>IF(A188="","",VLOOKUP(A188,基礎データ!$A$9:$M$158,5,0))</f>
        <v/>
      </c>
      <c r="AA188" s="153"/>
      <c r="AB188" s="153"/>
      <c r="AC188" s="153"/>
      <c r="AD188" s="153"/>
      <c r="AE188" s="153"/>
      <c r="AF188" s="153"/>
      <c r="AG188" s="153"/>
      <c r="AH188" s="154" t="str">
        <f>IF(A188="","",VLOOKUP(A188,基礎データ!$A$9:$M$158,12,0))</f>
        <v/>
      </c>
      <c r="AI188" s="155"/>
      <c r="AJ188" s="155"/>
      <c r="AK188" s="155"/>
      <c r="AL188" s="155"/>
      <c r="AM188" s="155"/>
      <c r="AN188" s="155"/>
      <c r="AO188" s="156"/>
      <c r="AP188" s="146" t="s">
        <v>13</v>
      </c>
      <c r="AQ188" s="146"/>
      <c r="AR188" s="146"/>
      <c r="AS188" s="146"/>
      <c r="AT188" s="146"/>
      <c r="AU188" s="146"/>
      <c r="AV188" s="146"/>
      <c r="AW188" s="146"/>
      <c r="AX188" s="148"/>
      <c r="AY188" s="148"/>
      <c r="AZ188" s="148"/>
      <c r="BA188" s="148"/>
      <c r="BB188" s="148"/>
      <c r="BC188" s="149"/>
    </row>
    <row r="189" spans="1:57" ht="15" customHeight="1">
      <c r="A189" s="160"/>
      <c r="B189" s="161"/>
      <c r="C189" s="162"/>
      <c r="D189" s="162"/>
      <c r="E189" s="162"/>
      <c r="F189" s="162"/>
      <c r="G189" s="162"/>
      <c r="H189" s="162"/>
      <c r="I189" s="165"/>
      <c r="J189" s="165"/>
      <c r="K189" s="165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53"/>
      <c r="AA189" s="153"/>
      <c r="AB189" s="153"/>
      <c r="AC189" s="153"/>
      <c r="AD189" s="153"/>
      <c r="AE189" s="153"/>
      <c r="AF189" s="153"/>
      <c r="AG189" s="153"/>
      <c r="AH189" s="150" t="str">
        <f>IF(A188="","",VLOOKUP(A188,基礎データ!$A$9:$M$158,7,0))</f>
        <v/>
      </c>
      <c r="AI189" s="151"/>
      <c r="AJ189" s="151"/>
      <c r="AK189" s="151"/>
      <c r="AL189" s="151"/>
      <c r="AM189" s="151"/>
      <c r="AN189" s="151"/>
      <c r="AO189" s="152"/>
      <c r="AP189" s="146"/>
      <c r="AQ189" s="146"/>
      <c r="AR189" s="146"/>
      <c r="AS189" s="146"/>
      <c r="AT189" s="146"/>
      <c r="AU189" s="146"/>
      <c r="AV189" s="146"/>
      <c r="AW189" s="146"/>
      <c r="AX189" s="148"/>
      <c r="AY189" s="148"/>
      <c r="AZ189" s="148"/>
      <c r="BA189" s="148"/>
      <c r="BB189" s="148"/>
      <c r="BC189" s="149"/>
    </row>
    <row r="190" spans="1:57" ht="15" customHeight="1">
      <c r="A190" s="160"/>
      <c r="B190" s="161" t="str">
        <f>IF(A190="","",VLOOKUP(A190,基礎データ!$A$9:$M$158,6,0))</f>
        <v/>
      </c>
      <c r="C190" s="162"/>
      <c r="D190" s="162"/>
      <c r="E190" s="162"/>
      <c r="F190" s="162"/>
      <c r="G190" s="162"/>
      <c r="H190" s="162"/>
      <c r="I190" s="165" t="str">
        <f>IF(A190="","",VLOOKUP(A190,基礎データ!$A$9:$M$158,2,0))</f>
        <v/>
      </c>
      <c r="J190" s="165"/>
      <c r="K190" s="165"/>
      <c r="L190" s="167" t="str">
        <f>IF(A190="","",VLOOKUP(A190,基礎データ!$A$9:$M$158,3,0))</f>
        <v/>
      </c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53" t="str">
        <f>IF(A190="","",VLOOKUP(A190,基礎データ!$A$9:$M$158,5,0))</f>
        <v/>
      </c>
      <c r="AA190" s="153"/>
      <c r="AB190" s="153"/>
      <c r="AC190" s="153"/>
      <c r="AD190" s="153"/>
      <c r="AE190" s="153"/>
      <c r="AF190" s="153"/>
      <c r="AG190" s="153"/>
      <c r="AH190" s="154" t="str">
        <f>IF(A190="","",VLOOKUP(A190,基礎データ!$A$9:$M$158,12,0))</f>
        <v/>
      </c>
      <c r="AI190" s="155"/>
      <c r="AJ190" s="155"/>
      <c r="AK190" s="155"/>
      <c r="AL190" s="155"/>
      <c r="AM190" s="155"/>
      <c r="AN190" s="155"/>
      <c r="AO190" s="156"/>
      <c r="AP190" s="146" t="s">
        <v>13</v>
      </c>
      <c r="AQ190" s="146"/>
      <c r="AR190" s="146"/>
      <c r="AS190" s="146"/>
      <c r="AT190" s="146"/>
      <c r="AU190" s="146"/>
      <c r="AV190" s="146"/>
      <c r="AW190" s="146"/>
      <c r="AX190" s="148"/>
      <c r="AY190" s="148"/>
      <c r="AZ190" s="148"/>
      <c r="BA190" s="148"/>
      <c r="BB190" s="148"/>
      <c r="BC190" s="149"/>
    </row>
    <row r="191" spans="1:57" ht="15" customHeight="1">
      <c r="A191" s="160"/>
      <c r="B191" s="161"/>
      <c r="C191" s="162"/>
      <c r="D191" s="162"/>
      <c r="E191" s="162"/>
      <c r="F191" s="162"/>
      <c r="G191" s="162"/>
      <c r="H191" s="162"/>
      <c r="I191" s="165"/>
      <c r="J191" s="165"/>
      <c r="K191" s="165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53"/>
      <c r="AA191" s="153"/>
      <c r="AB191" s="153"/>
      <c r="AC191" s="153"/>
      <c r="AD191" s="153"/>
      <c r="AE191" s="153"/>
      <c r="AF191" s="153"/>
      <c r="AG191" s="153"/>
      <c r="AH191" s="150" t="str">
        <f>IF(A190="","",VLOOKUP(A190,基礎データ!$A$9:$M$158,7,0))</f>
        <v/>
      </c>
      <c r="AI191" s="151"/>
      <c r="AJ191" s="151"/>
      <c r="AK191" s="151"/>
      <c r="AL191" s="151"/>
      <c r="AM191" s="151"/>
      <c r="AN191" s="151"/>
      <c r="AO191" s="152"/>
      <c r="AP191" s="146"/>
      <c r="AQ191" s="146"/>
      <c r="AR191" s="146"/>
      <c r="AS191" s="146"/>
      <c r="AT191" s="146"/>
      <c r="AU191" s="146"/>
      <c r="AV191" s="146"/>
      <c r="AW191" s="146"/>
      <c r="AX191" s="148"/>
      <c r="AY191" s="148"/>
      <c r="AZ191" s="148"/>
      <c r="BA191" s="148"/>
      <c r="BB191" s="148"/>
      <c r="BC191" s="149"/>
    </row>
    <row r="192" spans="1:57" ht="15" customHeight="1">
      <c r="A192" s="160"/>
      <c r="B192" s="161" t="str">
        <f>IF(A192="","",VLOOKUP(A192,基礎データ!$A$9:$M$158,6,0))</f>
        <v/>
      </c>
      <c r="C192" s="162"/>
      <c r="D192" s="162"/>
      <c r="E192" s="162"/>
      <c r="F192" s="162"/>
      <c r="G192" s="162"/>
      <c r="H192" s="162"/>
      <c r="I192" s="165" t="str">
        <f>IF(A192="","",VLOOKUP(A192,基礎データ!$A$9:$M$158,2,0))</f>
        <v/>
      </c>
      <c r="J192" s="165"/>
      <c r="K192" s="165"/>
      <c r="L192" s="167" t="str">
        <f>IF(A192="","",VLOOKUP(A192,基礎データ!$A$9:$M$158,3,0))</f>
        <v/>
      </c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53" t="str">
        <f>IF(A192="","",VLOOKUP(A192,基礎データ!$A$9:$M$158,5,0))</f>
        <v/>
      </c>
      <c r="AA192" s="153"/>
      <c r="AB192" s="153"/>
      <c r="AC192" s="153"/>
      <c r="AD192" s="153"/>
      <c r="AE192" s="153"/>
      <c r="AF192" s="153"/>
      <c r="AG192" s="153"/>
      <c r="AH192" s="154" t="str">
        <f>IF(A192="","",VLOOKUP(A192,基礎データ!$A$9:$M$158,12,0))</f>
        <v/>
      </c>
      <c r="AI192" s="155"/>
      <c r="AJ192" s="155"/>
      <c r="AK192" s="155"/>
      <c r="AL192" s="155"/>
      <c r="AM192" s="155"/>
      <c r="AN192" s="155"/>
      <c r="AO192" s="156"/>
      <c r="AP192" s="146" t="s">
        <v>13</v>
      </c>
      <c r="AQ192" s="146"/>
      <c r="AR192" s="146"/>
      <c r="AS192" s="146"/>
      <c r="AT192" s="146"/>
      <c r="AU192" s="146"/>
      <c r="AV192" s="146"/>
      <c r="AW192" s="146"/>
      <c r="AX192" s="148"/>
      <c r="AY192" s="148"/>
      <c r="AZ192" s="148"/>
      <c r="BA192" s="148"/>
      <c r="BB192" s="148"/>
      <c r="BC192" s="149"/>
    </row>
    <row r="193" spans="1:57" ht="15" customHeight="1">
      <c r="A193" s="160"/>
      <c r="B193" s="161"/>
      <c r="C193" s="162"/>
      <c r="D193" s="162"/>
      <c r="E193" s="162"/>
      <c r="F193" s="162"/>
      <c r="G193" s="162"/>
      <c r="H193" s="162"/>
      <c r="I193" s="165"/>
      <c r="J193" s="165"/>
      <c r="K193" s="165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53"/>
      <c r="AA193" s="153"/>
      <c r="AB193" s="153"/>
      <c r="AC193" s="153"/>
      <c r="AD193" s="153"/>
      <c r="AE193" s="153"/>
      <c r="AF193" s="153"/>
      <c r="AG193" s="153"/>
      <c r="AH193" s="150" t="str">
        <f>IF(A192="","",VLOOKUP(A192,基礎データ!$A$9:$M$158,7,0))</f>
        <v/>
      </c>
      <c r="AI193" s="151"/>
      <c r="AJ193" s="151"/>
      <c r="AK193" s="151"/>
      <c r="AL193" s="151"/>
      <c r="AM193" s="151"/>
      <c r="AN193" s="151"/>
      <c r="AO193" s="152"/>
      <c r="AP193" s="146"/>
      <c r="AQ193" s="146"/>
      <c r="AR193" s="146"/>
      <c r="AS193" s="146"/>
      <c r="AT193" s="146"/>
      <c r="AU193" s="146"/>
      <c r="AV193" s="146"/>
      <c r="AW193" s="146"/>
      <c r="AX193" s="148"/>
      <c r="AY193" s="148"/>
      <c r="AZ193" s="148"/>
      <c r="BA193" s="148"/>
      <c r="BB193" s="148"/>
      <c r="BC193" s="149"/>
    </row>
    <row r="194" spans="1:57" ht="15" customHeight="1">
      <c r="A194" s="160"/>
      <c r="B194" s="161" t="str">
        <f>IF(A194="","",VLOOKUP(A194,基礎データ!$A$9:$M$158,6,0))</f>
        <v/>
      </c>
      <c r="C194" s="162"/>
      <c r="D194" s="162"/>
      <c r="E194" s="162"/>
      <c r="F194" s="162"/>
      <c r="G194" s="162"/>
      <c r="H194" s="162"/>
      <c r="I194" s="165" t="str">
        <f>IF(A194="","",VLOOKUP(A194,基礎データ!$A$9:$M$158,2,0))</f>
        <v/>
      </c>
      <c r="J194" s="165"/>
      <c r="K194" s="165"/>
      <c r="L194" s="167" t="str">
        <f>IF(A194="","",VLOOKUP(A194,基礎データ!$A$9:$M$158,3,0))</f>
        <v/>
      </c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53" t="str">
        <f>IF(A194="","",VLOOKUP(A194,基礎データ!$A$9:$M$158,5,0))</f>
        <v/>
      </c>
      <c r="AA194" s="153"/>
      <c r="AB194" s="153"/>
      <c r="AC194" s="153"/>
      <c r="AD194" s="153"/>
      <c r="AE194" s="153"/>
      <c r="AF194" s="153"/>
      <c r="AG194" s="153"/>
      <c r="AH194" s="154" t="str">
        <f>IF(A194="","",VLOOKUP(A194,基礎データ!$A$9:$M$158,12,0))</f>
        <v/>
      </c>
      <c r="AI194" s="155"/>
      <c r="AJ194" s="155"/>
      <c r="AK194" s="155"/>
      <c r="AL194" s="155"/>
      <c r="AM194" s="155"/>
      <c r="AN194" s="155"/>
      <c r="AO194" s="156"/>
      <c r="AP194" s="146" t="s">
        <v>13</v>
      </c>
      <c r="AQ194" s="146"/>
      <c r="AR194" s="146"/>
      <c r="AS194" s="146"/>
      <c r="AT194" s="146"/>
      <c r="AU194" s="146"/>
      <c r="AV194" s="146"/>
      <c r="AW194" s="146"/>
      <c r="AX194" s="148"/>
      <c r="AY194" s="148"/>
      <c r="AZ194" s="148"/>
      <c r="BA194" s="148"/>
      <c r="BB194" s="148"/>
      <c r="BC194" s="149"/>
    </row>
    <row r="195" spans="1:57" ht="15" customHeight="1">
      <c r="A195" s="160"/>
      <c r="B195" s="161"/>
      <c r="C195" s="162"/>
      <c r="D195" s="162"/>
      <c r="E195" s="162"/>
      <c r="F195" s="162"/>
      <c r="G195" s="162"/>
      <c r="H195" s="162"/>
      <c r="I195" s="165"/>
      <c r="J195" s="165"/>
      <c r="K195" s="165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53"/>
      <c r="AA195" s="153"/>
      <c r="AB195" s="153"/>
      <c r="AC195" s="153"/>
      <c r="AD195" s="153"/>
      <c r="AE195" s="153"/>
      <c r="AF195" s="153"/>
      <c r="AG195" s="153"/>
      <c r="AH195" s="150" t="str">
        <f>IF(A194="","",VLOOKUP(A194,基礎データ!$A$9:$M$158,7,0))</f>
        <v/>
      </c>
      <c r="AI195" s="151"/>
      <c r="AJ195" s="151"/>
      <c r="AK195" s="151"/>
      <c r="AL195" s="151"/>
      <c r="AM195" s="151"/>
      <c r="AN195" s="151"/>
      <c r="AO195" s="152"/>
      <c r="AP195" s="146"/>
      <c r="AQ195" s="146"/>
      <c r="AR195" s="146"/>
      <c r="AS195" s="146"/>
      <c r="AT195" s="146"/>
      <c r="AU195" s="146"/>
      <c r="AV195" s="146"/>
      <c r="AW195" s="146"/>
      <c r="AX195" s="148"/>
      <c r="AY195" s="148"/>
      <c r="AZ195" s="148"/>
      <c r="BA195" s="148"/>
      <c r="BB195" s="148"/>
      <c r="BC195" s="149"/>
    </row>
    <row r="196" spans="1:57" ht="15" customHeight="1">
      <c r="A196" s="160"/>
      <c r="B196" s="161" t="str">
        <f>IF(A196="","",VLOOKUP(A196,基礎データ!$A$9:$M$158,6,0))</f>
        <v/>
      </c>
      <c r="C196" s="162"/>
      <c r="D196" s="162"/>
      <c r="E196" s="162"/>
      <c r="F196" s="162"/>
      <c r="G196" s="162"/>
      <c r="H196" s="162"/>
      <c r="I196" s="165" t="str">
        <f>IF(A196="","",VLOOKUP(A196,基礎データ!$A$9:$M$158,2,0))</f>
        <v/>
      </c>
      <c r="J196" s="165"/>
      <c r="K196" s="165"/>
      <c r="L196" s="167" t="str">
        <f>IF(A196="","",VLOOKUP(A196,基礎データ!$A$9:$M$158,3,0))</f>
        <v/>
      </c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53" t="str">
        <f>IF(A196="","",VLOOKUP(A196,基礎データ!$A$9:$M$158,5,0))</f>
        <v/>
      </c>
      <c r="AA196" s="153"/>
      <c r="AB196" s="153"/>
      <c r="AC196" s="153"/>
      <c r="AD196" s="153"/>
      <c r="AE196" s="153"/>
      <c r="AF196" s="153"/>
      <c r="AG196" s="153"/>
      <c r="AH196" s="154" t="str">
        <f>IF(A196="","",VLOOKUP(A196,基礎データ!$A$9:$M$158,12,0))</f>
        <v/>
      </c>
      <c r="AI196" s="155"/>
      <c r="AJ196" s="155"/>
      <c r="AK196" s="155"/>
      <c r="AL196" s="155"/>
      <c r="AM196" s="155"/>
      <c r="AN196" s="155"/>
      <c r="AO196" s="156"/>
      <c r="AP196" s="146" t="s">
        <v>13</v>
      </c>
      <c r="AQ196" s="146"/>
      <c r="AR196" s="146"/>
      <c r="AS196" s="146"/>
      <c r="AT196" s="146"/>
      <c r="AU196" s="146"/>
      <c r="AV196" s="146"/>
      <c r="AW196" s="146"/>
      <c r="AX196" s="148"/>
      <c r="AY196" s="148"/>
      <c r="AZ196" s="148"/>
      <c r="BA196" s="148"/>
      <c r="BB196" s="148"/>
      <c r="BC196" s="149"/>
    </row>
    <row r="197" spans="1:57" ht="15" customHeight="1">
      <c r="A197" s="160"/>
      <c r="B197" s="161"/>
      <c r="C197" s="162"/>
      <c r="D197" s="162"/>
      <c r="E197" s="162"/>
      <c r="F197" s="162"/>
      <c r="G197" s="162"/>
      <c r="H197" s="162"/>
      <c r="I197" s="165"/>
      <c r="J197" s="165"/>
      <c r="K197" s="165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53"/>
      <c r="AA197" s="153"/>
      <c r="AB197" s="153"/>
      <c r="AC197" s="153"/>
      <c r="AD197" s="153"/>
      <c r="AE197" s="153"/>
      <c r="AF197" s="153"/>
      <c r="AG197" s="153"/>
      <c r="AH197" s="150" t="str">
        <f>IF(A196="","",VLOOKUP(A196,基礎データ!$A$9:$M$158,7,0))</f>
        <v/>
      </c>
      <c r="AI197" s="151"/>
      <c r="AJ197" s="151"/>
      <c r="AK197" s="151"/>
      <c r="AL197" s="151"/>
      <c r="AM197" s="151"/>
      <c r="AN197" s="151"/>
      <c r="AO197" s="152"/>
      <c r="AP197" s="146"/>
      <c r="AQ197" s="146"/>
      <c r="AR197" s="146"/>
      <c r="AS197" s="146"/>
      <c r="AT197" s="146"/>
      <c r="AU197" s="146"/>
      <c r="AV197" s="146"/>
      <c r="AW197" s="146"/>
      <c r="AX197" s="148"/>
      <c r="AY197" s="148"/>
      <c r="AZ197" s="148"/>
      <c r="BA197" s="148"/>
      <c r="BB197" s="148"/>
      <c r="BC197" s="149"/>
    </row>
    <row r="198" spans="1:57" ht="15" customHeight="1">
      <c r="A198" s="160"/>
      <c r="B198" s="161" t="str">
        <f>IF(A198="","",VLOOKUP(A198,基礎データ!$A$9:$M$158,6,0))</f>
        <v/>
      </c>
      <c r="C198" s="162"/>
      <c r="D198" s="162"/>
      <c r="E198" s="162"/>
      <c r="F198" s="162"/>
      <c r="G198" s="162"/>
      <c r="H198" s="162"/>
      <c r="I198" s="165" t="str">
        <f>IF(A198="","",VLOOKUP(A198,基礎データ!$A$9:$M$158,2,0))</f>
        <v/>
      </c>
      <c r="J198" s="165"/>
      <c r="K198" s="165"/>
      <c r="L198" s="167" t="str">
        <f>IF(A198="","",VLOOKUP(A198,基礎データ!$A$9:$M$158,3,0))</f>
        <v/>
      </c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53" t="str">
        <f>IF(A198="","",VLOOKUP(A198,基礎データ!$A$9:$M$158,5,0))</f>
        <v/>
      </c>
      <c r="AA198" s="153"/>
      <c r="AB198" s="153"/>
      <c r="AC198" s="153"/>
      <c r="AD198" s="153"/>
      <c r="AE198" s="153"/>
      <c r="AF198" s="153"/>
      <c r="AG198" s="153"/>
      <c r="AH198" s="154" t="str">
        <f>IF(A198="","",VLOOKUP(A198,基礎データ!$A$9:$M$158,12,0))</f>
        <v/>
      </c>
      <c r="AI198" s="155"/>
      <c r="AJ198" s="155"/>
      <c r="AK198" s="155"/>
      <c r="AL198" s="155"/>
      <c r="AM198" s="155"/>
      <c r="AN198" s="155"/>
      <c r="AO198" s="156"/>
      <c r="AP198" s="146" t="s">
        <v>13</v>
      </c>
      <c r="AQ198" s="146"/>
      <c r="AR198" s="146"/>
      <c r="AS198" s="146"/>
      <c r="AT198" s="146"/>
      <c r="AU198" s="146"/>
      <c r="AV198" s="146"/>
      <c r="AW198" s="146"/>
      <c r="AX198" s="148"/>
      <c r="AY198" s="148"/>
      <c r="AZ198" s="148"/>
      <c r="BA198" s="148"/>
      <c r="BB198" s="148"/>
      <c r="BC198" s="149"/>
    </row>
    <row r="199" spans="1:57" ht="15" customHeight="1">
      <c r="A199" s="160"/>
      <c r="B199" s="161"/>
      <c r="C199" s="162"/>
      <c r="D199" s="162"/>
      <c r="E199" s="162"/>
      <c r="F199" s="162"/>
      <c r="G199" s="162"/>
      <c r="H199" s="162"/>
      <c r="I199" s="165"/>
      <c r="J199" s="165"/>
      <c r="K199" s="165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53"/>
      <c r="AA199" s="153"/>
      <c r="AB199" s="153"/>
      <c r="AC199" s="153"/>
      <c r="AD199" s="153"/>
      <c r="AE199" s="153"/>
      <c r="AF199" s="153"/>
      <c r="AG199" s="153"/>
      <c r="AH199" s="150" t="str">
        <f>IF(A198="","",VLOOKUP(A198,基礎データ!$A$9:$M$158,7,0))</f>
        <v/>
      </c>
      <c r="AI199" s="151"/>
      <c r="AJ199" s="151"/>
      <c r="AK199" s="151"/>
      <c r="AL199" s="151"/>
      <c r="AM199" s="151"/>
      <c r="AN199" s="151"/>
      <c r="AO199" s="152"/>
      <c r="AP199" s="146"/>
      <c r="AQ199" s="146"/>
      <c r="AR199" s="146"/>
      <c r="AS199" s="146"/>
      <c r="AT199" s="146"/>
      <c r="AU199" s="146"/>
      <c r="AV199" s="146"/>
      <c r="AW199" s="146"/>
      <c r="AX199" s="148"/>
      <c r="AY199" s="148"/>
      <c r="AZ199" s="148"/>
      <c r="BA199" s="148"/>
      <c r="BB199" s="148"/>
      <c r="BC199" s="149"/>
    </row>
    <row r="200" spans="1:57" ht="15" customHeight="1">
      <c r="A200" s="160"/>
      <c r="B200" s="161" t="str">
        <f>IF(A200="","",VLOOKUP(A200,基礎データ!$A$9:$M$158,6,0))</f>
        <v/>
      </c>
      <c r="C200" s="162"/>
      <c r="D200" s="162"/>
      <c r="E200" s="162"/>
      <c r="F200" s="162"/>
      <c r="G200" s="162"/>
      <c r="H200" s="162"/>
      <c r="I200" s="165" t="str">
        <f>IF(A200="","",VLOOKUP(A200,基礎データ!$A$9:$M$158,2,0))</f>
        <v/>
      </c>
      <c r="J200" s="165"/>
      <c r="K200" s="165"/>
      <c r="L200" s="167" t="str">
        <f>IF(A200="","",VLOOKUP(A200,基礎データ!$A$9:$M$158,3,0))</f>
        <v/>
      </c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53" t="str">
        <f>IF(A200="","",VLOOKUP(A200,基礎データ!$A$9:$M$158,5,0))</f>
        <v/>
      </c>
      <c r="AA200" s="153"/>
      <c r="AB200" s="153"/>
      <c r="AC200" s="153"/>
      <c r="AD200" s="153"/>
      <c r="AE200" s="153"/>
      <c r="AF200" s="153"/>
      <c r="AG200" s="153"/>
      <c r="AH200" s="154" t="str">
        <f>IF(A200="","",VLOOKUP(A200,基礎データ!$A$9:$M$158,12,0))</f>
        <v/>
      </c>
      <c r="AI200" s="155"/>
      <c r="AJ200" s="155"/>
      <c r="AK200" s="155"/>
      <c r="AL200" s="155"/>
      <c r="AM200" s="155"/>
      <c r="AN200" s="155"/>
      <c r="AO200" s="156"/>
      <c r="AP200" s="146" t="s">
        <v>13</v>
      </c>
      <c r="AQ200" s="146"/>
      <c r="AR200" s="146"/>
      <c r="AS200" s="146"/>
      <c r="AT200" s="146"/>
      <c r="AU200" s="146"/>
      <c r="AV200" s="146"/>
      <c r="AW200" s="146"/>
      <c r="AX200" s="148"/>
      <c r="AY200" s="148"/>
      <c r="AZ200" s="148"/>
      <c r="BA200" s="148"/>
      <c r="BB200" s="148"/>
      <c r="BC200" s="149"/>
    </row>
    <row r="201" spans="1:57" ht="15" customHeight="1">
      <c r="A201" s="160"/>
      <c r="B201" s="161"/>
      <c r="C201" s="162"/>
      <c r="D201" s="162"/>
      <c r="E201" s="162"/>
      <c r="F201" s="162"/>
      <c r="G201" s="162"/>
      <c r="H201" s="162"/>
      <c r="I201" s="165"/>
      <c r="J201" s="165"/>
      <c r="K201" s="165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53"/>
      <c r="AA201" s="153"/>
      <c r="AB201" s="153"/>
      <c r="AC201" s="153"/>
      <c r="AD201" s="153"/>
      <c r="AE201" s="153"/>
      <c r="AF201" s="153"/>
      <c r="AG201" s="153"/>
      <c r="AH201" s="150" t="str">
        <f>IF(A200="","",VLOOKUP(A200,基礎データ!$A$9:$M$158,7,0))</f>
        <v/>
      </c>
      <c r="AI201" s="151"/>
      <c r="AJ201" s="151"/>
      <c r="AK201" s="151"/>
      <c r="AL201" s="151"/>
      <c r="AM201" s="151"/>
      <c r="AN201" s="151"/>
      <c r="AO201" s="152"/>
      <c r="AP201" s="146"/>
      <c r="AQ201" s="146"/>
      <c r="AR201" s="146"/>
      <c r="AS201" s="146"/>
      <c r="AT201" s="146"/>
      <c r="AU201" s="146"/>
      <c r="AV201" s="146"/>
      <c r="AW201" s="146"/>
      <c r="AX201" s="148"/>
      <c r="AY201" s="148"/>
      <c r="AZ201" s="148"/>
      <c r="BA201" s="148"/>
      <c r="BB201" s="148"/>
      <c r="BC201" s="149"/>
    </row>
    <row r="202" spans="1:57" ht="15" customHeight="1">
      <c r="A202" s="160"/>
      <c r="B202" s="161" t="str">
        <f>IF(A202="","",VLOOKUP(A202,基礎データ!$A$9:$M$158,6,0))</f>
        <v/>
      </c>
      <c r="C202" s="162"/>
      <c r="D202" s="162"/>
      <c r="E202" s="162"/>
      <c r="F202" s="162"/>
      <c r="G202" s="162"/>
      <c r="H202" s="162"/>
      <c r="I202" s="165" t="str">
        <f>IF(A202="","",VLOOKUP(A202,基礎データ!$A$9:$M$158,2,0))</f>
        <v/>
      </c>
      <c r="J202" s="165"/>
      <c r="K202" s="165"/>
      <c r="L202" s="167" t="str">
        <f>IF(A202="","",VLOOKUP(A202,基礎データ!$A$9:$M$158,3,0))</f>
        <v/>
      </c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53" t="str">
        <f>IF(A202="","",VLOOKUP(A202,基礎データ!$A$9:$M$158,5,0))</f>
        <v/>
      </c>
      <c r="AA202" s="153"/>
      <c r="AB202" s="153"/>
      <c r="AC202" s="153"/>
      <c r="AD202" s="153"/>
      <c r="AE202" s="153"/>
      <c r="AF202" s="153"/>
      <c r="AG202" s="153"/>
      <c r="AH202" s="154" t="str">
        <f>IF(A202="","",VLOOKUP(A202,基礎データ!$A$9:$M$158,12,0))</f>
        <v/>
      </c>
      <c r="AI202" s="155"/>
      <c r="AJ202" s="155"/>
      <c r="AK202" s="155"/>
      <c r="AL202" s="155"/>
      <c r="AM202" s="155"/>
      <c r="AN202" s="155"/>
      <c r="AO202" s="156"/>
      <c r="AP202" s="146" t="s">
        <v>13</v>
      </c>
      <c r="AQ202" s="146"/>
      <c r="AR202" s="146"/>
      <c r="AS202" s="146"/>
      <c r="AT202" s="146"/>
      <c r="AU202" s="146"/>
      <c r="AV202" s="146"/>
      <c r="AW202" s="146"/>
      <c r="AX202" s="148"/>
      <c r="AY202" s="148"/>
      <c r="AZ202" s="148"/>
      <c r="BA202" s="148"/>
      <c r="BB202" s="148"/>
      <c r="BC202" s="149"/>
    </row>
    <row r="203" spans="1:57" ht="15" customHeight="1">
      <c r="A203" s="160"/>
      <c r="B203" s="161"/>
      <c r="C203" s="162"/>
      <c r="D203" s="162"/>
      <c r="E203" s="162"/>
      <c r="F203" s="162"/>
      <c r="G203" s="162"/>
      <c r="H203" s="162"/>
      <c r="I203" s="165"/>
      <c r="J203" s="165"/>
      <c r="K203" s="165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53"/>
      <c r="AA203" s="153"/>
      <c r="AB203" s="153"/>
      <c r="AC203" s="153"/>
      <c r="AD203" s="153"/>
      <c r="AE203" s="153"/>
      <c r="AF203" s="153"/>
      <c r="AG203" s="153"/>
      <c r="AH203" s="150" t="str">
        <f>IF(A202="","",VLOOKUP(A202,基礎データ!$A$9:$M$158,7,0))</f>
        <v/>
      </c>
      <c r="AI203" s="151"/>
      <c r="AJ203" s="151"/>
      <c r="AK203" s="151"/>
      <c r="AL203" s="151"/>
      <c r="AM203" s="151"/>
      <c r="AN203" s="151"/>
      <c r="AO203" s="152"/>
      <c r="AP203" s="146"/>
      <c r="AQ203" s="146"/>
      <c r="AR203" s="146"/>
      <c r="AS203" s="146"/>
      <c r="AT203" s="146"/>
      <c r="AU203" s="146"/>
      <c r="AV203" s="146"/>
      <c r="AW203" s="146"/>
      <c r="AX203" s="148"/>
      <c r="AY203" s="148"/>
      <c r="AZ203" s="148"/>
      <c r="BA203" s="148"/>
      <c r="BB203" s="148"/>
      <c r="BC203" s="149"/>
    </row>
    <row r="204" spans="1:57" ht="15" customHeight="1">
      <c r="A204" s="160"/>
      <c r="B204" s="161" t="str">
        <f>IF(A204="","",VLOOKUP(A204,基礎データ!$A$9:$M$158,6,0))</f>
        <v/>
      </c>
      <c r="C204" s="162"/>
      <c r="D204" s="162"/>
      <c r="E204" s="162"/>
      <c r="F204" s="162"/>
      <c r="G204" s="162"/>
      <c r="H204" s="162"/>
      <c r="I204" s="165" t="str">
        <f>IF(A204="","",VLOOKUP(A204,基礎データ!$A$9:$M$158,2,0))</f>
        <v/>
      </c>
      <c r="J204" s="165"/>
      <c r="K204" s="165"/>
      <c r="L204" s="167" t="str">
        <f>IF(A204="","",VLOOKUP(A204,基礎データ!$A$9:$M$158,3,0))</f>
        <v/>
      </c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53" t="str">
        <f>IF(A204="","",VLOOKUP(A204,基礎データ!$A$9:$M$158,5,0))</f>
        <v/>
      </c>
      <c r="AA204" s="153"/>
      <c r="AB204" s="153"/>
      <c r="AC204" s="153"/>
      <c r="AD204" s="153"/>
      <c r="AE204" s="153"/>
      <c r="AF204" s="153"/>
      <c r="AG204" s="153"/>
      <c r="AH204" s="154" t="str">
        <f>IF(A204="","",VLOOKUP(A204,基礎データ!$A$9:$M$158,12,0))</f>
        <v/>
      </c>
      <c r="AI204" s="155"/>
      <c r="AJ204" s="155"/>
      <c r="AK204" s="155"/>
      <c r="AL204" s="155"/>
      <c r="AM204" s="155"/>
      <c r="AN204" s="155"/>
      <c r="AO204" s="156"/>
      <c r="AP204" s="146" t="s">
        <v>13</v>
      </c>
      <c r="AQ204" s="146"/>
      <c r="AR204" s="146"/>
      <c r="AS204" s="146"/>
      <c r="AT204" s="146"/>
      <c r="AU204" s="146"/>
      <c r="AV204" s="146"/>
      <c r="AW204" s="146"/>
      <c r="AX204" s="148"/>
      <c r="AY204" s="148"/>
      <c r="AZ204" s="148"/>
      <c r="BA204" s="148"/>
      <c r="BB204" s="148"/>
      <c r="BC204" s="149"/>
      <c r="BE204" s="70"/>
    </row>
    <row r="205" spans="1:57" ht="15" customHeight="1">
      <c r="A205" s="160"/>
      <c r="B205" s="161"/>
      <c r="C205" s="162"/>
      <c r="D205" s="162"/>
      <c r="E205" s="162"/>
      <c r="F205" s="162"/>
      <c r="G205" s="162"/>
      <c r="H205" s="162"/>
      <c r="I205" s="165"/>
      <c r="J205" s="165"/>
      <c r="K205" s="165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53"/>
      <c r="AA205" s="153"/>
      <c r="AB205" s="153"/>
      <c r="AC205" s="153"/>
      <c r="AD205" s="153"/>
      <c r="AE205" s="153"/>
      <c r="AF205" s="153"/>
      <c r="AG205" s="153"/>
      <c r="AH205" s="150" t="str">
        <f>IF(A204="","",VLOOKUP(A204,基礎データ!$A$9:$M$158,7,0))</f>
        <v/>
      </c>
      <c r="AI205" s="151"/>
      <c r="AJ205" s="151"/>
      <c r="AK205" s="151"/>
      <c r="AL205" s="151"/>
      <c r="AM205" s="151"/>
      <c r="AN205" s="151"/>
      <c r="AO205" s="152"/>
      <c r="AP205" s="146"/>
      <c r="AQ205" s="146"/>
      <c r="AR205" s="146"/>
      <c r="AS205" s="146"/>
      <c r="AT205" s="146"/>
      <c r="AU205" s="146"/>
      <c r="AV205" s="146"/>
      <c r="AW205" s="146"/>
      <c r="AX205" s="148"/>
      <c r="AY205" s="148"/>
      <c r="AZ205" s="148"/>
      <c r="BA205" s="148"/>
      <c r="BB205" s="148"/>
      <c r="BC205" s="149"/>
    </row>
    <row r="206" spans="1:57" ht="15" customHeight="1">
      <c r="A206" s="160"/>
      <c r="B206" s="161" t="str">
        <f>IF(A206="","",VLOOKUP(A206,基礎データ!$A$9:$M$158,6,0))</f>
        <v/>
      </c>
      <c r="C206" s="162"/>
      <c r="D206" s="162"/>
      <c r="E206" s="162"/>
      <c r="F206" s="162"/>
      <c r="G206" s="162"/>
      <c r="H206" s="162"/>
      <c r="I206" s="165" t="str">
        <f>IF(A206="","",VLOOKUP(A206,基礎データ!$A$9:$M$158,2,0))</f>
        <v/>
      </c>
      <c r="J206" s="165"/>
      <c r="K206" s="165"/>
      <c r="L206" s="167" t="str">
        <f>IF(A206="","",VLOOKUP(A206,基礎データ!$A$9:$M$158,3,0))</f>
        <v/>
      </c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53" t="str">
        <f>IF(A206="","",VLOOKUP(A206,基礎データ!$A$9:$M$158,5,0))</f>
        <v/>
      </c>
      <c r="AA206" s="153"/>
      <c r="AB206" s="153"/>
      <c r="AC206" s="153"/>
      <c r="AD206" s="153"/>
      <c r="AE206" s="153"/>
      <c r="AF206" s="153"/>
      <c r="AG206" s="153"/>
      <c r="AH206" s="154" t="str">
        <f>IF(A206="","",VLOOKUP(A206,基礎データ!$A$9:$M$158,12,0))</f>
        <v/>
      </c>
      <c r="AI206" s="155"/>
      <c r="AJ206" s="155"/>
      <c r="AK206" s="155"/>
      <c r="AL206" s="155"/>
      <c r="AM206" s="155"/>
      <c r="AN206" s="155"/>
      <c r="AO206" s="156"/>
      <c r="AP206" s="146" t="s">
        <v>13</v>
      </c>
      <c r="AQ206" s="146"/>
      <c r="AR206" s="146"/>
      <c r="AS206" s="146"/>
      <c r="AT206" s="146"/>
      <c r="AU206" s="146"/>
      <c r="AV206" s="146"/>
      <c r="AW206" s="146"/>
      <c r="AX206" s="148"/>
      <c r="AY206" s="148"/>
      <c r="AZ206" s="148"/>
      <c r="BA206" s="148"/>
      <c r="BB206" s="148"/>
      <c r="BC206" s="149"/>
    </row>
    <row r="207" spans="1:57" ht="15" customHeight="1">
      <c r="A207" s="160"/>
      <c r="B207" s="161"/>
      <c r="C207" s="162"/>
      <c r="D207" s="162"/>
      <c r="E207" s="162"/>
      <c r="F207" s="162"/>
      <c r="G207" s="162"/>
      <c r="H207" s="162"/>
      <c r="I207" s="165"/>
      <c r="J207" s="165"/>
      <c r="K207" s="165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53"/>
      <c r="AA207" s="153"/>
      <c r="AB207" s="153"/>
      <c r="AC207" s="153"/>
      <c r="AD207" s="153"/>
      <c r="AE207" s="153"/>
      <c r="AF207" s="153"/>
      <c r="AG207" s="153"/>
      <c r="AH207" s="150" t="str">
        <f>IF(A206="","",VLOOKUP(A206,基礎データ!$A$9:$M$158,7,0))</f>
        <v/>
      </c>
      <c r="AI207" s="151"/>
      <c r="AJ207" s="151"/>
      <c r="AK207" s="151"/>
      <c r="AL207" s="151"/>
      <c r="AM207" s="151"/>
      <c r="AN207" s="151"/>
      <c r="AO207" s="152"/>
      <c r="AP207" s="146"/>
      <c r="AQ207" s="146"/>
      <c r="AR207" s="146"/>
      <c r="AS207" s="146"/>
      <c r="AT207" s="146"/>
      <c r="AU207" s="146"/>
      <c r="AV207" s="146"/>
      <c r="AW207" s="146"/>
      <c r="AX207" s="148"/>
      <c r="AY207" s="148"/>
      <c r="AZ207" s="148"/>
      <c r="BA207" s="148"/>
      <c r="BB207" s="148"/>
      <c r="BC207" s="149"/>
    </row>
    <row r="208" spans="1:57" ht="15" customHeight="1">
      <c r="A208" s="160"/>
      <c r="B208" s="161" t="str">
        <f>IF(A208="","",VLOOKUP(A208,基礎データ!$A$9:$M$158,6,0))</f>
        <v/>
      </c>
      <c r="C208" s="162"/>
      <c r="D208" s="162"/>
      <c r="E208" s="162"/>
      <c r="F208" s="162"/>
      <c r="G208" s="162"/>
      <c r="H208" s="162"/>
      <c r="I208" s="165" t="str">
        <f>IF(A208="","",VLOOKUP(A208,基礎データ!$A$9:$M$158,2,0))</f>
        <v/>
      </c>
      <c r="J208" s="165"/>
      <c r="K208" s="165"/>
      <c r="L208" s="167" t="str">
        <f>IF(A208="","",VLOOKUP(A208,基礎データ!$A$9:$M$158,3,0))</f>
        <v/>
      </c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53" t="str">
        <f>IF(A208="","",VLOOKUP(A208,基礎データ!$A$9:$M$158,5,0))</f>
        <v/>
      </c>
      <c r="AA208" s="153"/>
      <c r="AB208" s="153"/>
      <c r="AC208" s="153"/>
      <c r="AD208" s="153"/>
      <c r="AE208" s="153"/>
      <c r="AF208" s="153"/>
      <c r="AG208" s="153"/>
      <c r="AH208" s="154" t="str">
        <f>IF(A208="","",VLOOKUP(A208,基礎データ!$A$9:$M$158,12,0))</f>
        <v/>
      </c>
      <c r="AI208" s="155"/>
      <c r="AJ208" s="155"/>
      <c r="AK208" s="155"/>
      <c r="AL208" s="155"/>
      <c r="AM208" s="155"/>
      <c r="AN208" s="155"/>
      <c r="AO208" s="156"/>
      <c r="AP208" s="146" t="s">
        <v>13</v>
      </c>
      <c r="AQ208" s="146"/>
      <c r="AR208" s="146"/>
      <c r="AS208" s="146"/>
      <c r="AT208" s="146"/>
      <c r="AU208" s="146"/>
      <c r="AV208" s="146"/>
      <c r="AW208" s="146"/>
      <c r="AX208" s="148"/>
      <c r="AY208" s="148"/>
      <c r="AZ208" s="148"/>
      <c r="BA208" s="148"/>
      <c r="BB208" s="148"/>
      <c r="BC208" s="149"/>
    </row>
    <row r="209" spans="1:55" ht="15" customHeight="1">
      <c r="A209" s="160"/>
      <c r="B209" s="161"/>
      <c r="C209" s="162"/>
      <c r="D209" s="162"/>
      <c r="E209" s="162"/>
      <c r="F209" s="162"/>
      <c r="G209" s="162"/>
      <c r="H209" s="162"/>
      <c r="I209" s="165"/>
      <c r="J209" s="165"/>
      <c r="K209" s="165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53"/>
      <c r="AA209" s="153"/>
      <c r="AB209" s="153"/>
      <c r="AC209" s="153"/>
      <c r="AD209" s="153"/>
      <c r="AE209" s="153"/>
      <c r="AF209" s="153"/>
      <c r="AG209" s="153"/>
      <c r="AH209" s="150" t="str">
        <f>IF(A208="","",VLOOKUP(A208,基礎データ!$A$9:$M$158,7,0))</f>
        <v/>
      </c>
      <c r="AI209" s="151"/>
      <c r="AJ209" s="151"/>
      <c r="AK209" s="151"/>
      <c r="AL209" s="151"/>
      <c r="AM209" s="151"/>
      <c r="AN209" s="151"/>
      <c r="AO209" s="152"/>
      <c r="AP209" s="146"/>
      <c r="AQ209" s="146"/>
      <c r="AR209" s="146"/>
      <c r="AS209" s="146"/>
      <c r="AT209" s="146"/>
      <c r="AU209" s="146"/>
      <c r="AV209" s="146"/>
      <c r="AW209" s="146"/>
      <c r="AX209" s="148"/>
      <c r="AY209" s="148"/>
      <c r="AZ209" s="148"/>
      <c r="BA209" s="148"/>
      <c r="BB209" s="148"/>
      <c r="BC209" s="149"/>
    </row>
    <row r="210" spans="1:55" ht="15" customHeight="1">
      <c r="A210" s="160"/>
      <c r="B210" s="161" t="str">
        <f>IF(A210="","",VLOOKUP(A210,基礎データ!$A$9:$M$158,6,0))</f>
        <v/>
      </c>
      <c r="C210" s="162"/>
      <c r="D210" s="162"/>
      <c r="E210" s="162"/>
      <c r="F210" s="162"/>
      <c r="G210" s="162"/>
      <c r="H210" s="162"/>
      <c r="I210" s="165" t="str">
        <f>IF(A210="","",VLOOKUP(A210,基礎データ!$A$9:$M$158,2,0))</f>
        <v/>
      </c>
      <c r="J210" s="165"/>
      <c r="K210" s="165"/>
      <c r="L210" s="167" t="str">
        <f>IF(A210="","",VLOOKUP(A210,基礎データ!$A$9:$M$158,3,0))</f>
        <v/>
      </c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53" t="str">
        <f>IF(A210="","",VLOOKUP(A210,基礎データ!$A$9:$M$158,5,0))</f>
        <v/>
      </c>
      <c r="AA210" s="153"/>
      <c r="AB210" s="153"/>
      <c r="AC210" s="153"/>
      <c r="AD210" s="153"/>
      <c r="AE210" s="153"/>
      <c r="AF210" s="153"/>
      <c r="AG210" s="153"/>
      <c r="AH210" s="154" t="str">
        <f>IF(A210="","",VLOOKUP(A210,基礎データ!$A$9:$M$158,12,0))</f>
        <v/>
      </c>
      <c r="AI210" s="155"/>
      <c r="AJ210" s="155"/>
      <c r="AK210" s="155"/>
      <c r="AL210" s="155"/>
      <c r="AM210" s="155"/>
      <c r="AN210" s="155"/>
      <c r="AO210" s="156"/>
      <c r="AP210" s="146" t="s">
        <v>13</v>
      </c>
      <c r="AQ210" s="146"/>
      <c r="AR210" s="146"/>
      <c r="AS210" s="146"/>
      <c r="AT210" s="146"/>
      <c r="AU210" s="146"/>
      <c r="AV210" s="146"/>
      <c r="AW210" s="146"/>
      <c r="AX210" s="148"/>
      <c r="AY210" s="148"/>
      <c r="AZ210" s="148"/>
      <c r="BA210" s="148"/>
      <c r="BB210" s="148"/>
      <c r="BC210" s="149"/>
    </row>
    <row r="211" spans="1:55" ht="15" customHeight="1" thickBot="1">
      <c r="A211" s="160"/>
      <c r="B211" s="163"/>
      <c r="C211" s="164"/>
      <c r="D211" s="164"/>
      <c r="E211" s="164"/>
      <c r="F211" s="164"/>
      <c r="G211" s="164"/>
      <c r="H211" s="164"/>
      <c r="I211" s="166"/>
      <c r="J211" s="166"/>
      <c r="K211" s="166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9"/>
      <c r="AA211" s="169"/>
      <c r="AB211" s="169"/>
      <c r="AC211" s="169"/>
      <c r="AD211" s="169"/>
      <c r="AE211" s="169"/>
      <c r="AF211" s="169"/>
      <c r="AG211" s="169"/>
      <c r="AH211" s="173" t="str">
        <f>IF(A210="","",VLOOKUP(A210,基礎データ!$A$9:$M$158,7,0))</f>
        <v/>
      </c>
      <c r="AI211" s="174"/>
      <c r="AJ211" s="174"/>
      <c r="AK211" s="174"/>
      <c r="AL211" s="174"/>
      <c r="AM211" s="174"/>
      <c r="AN211" s="174"/>
      <c r="AO211" s="175"/>
      <c r="AP211" s="170"/>
      <c r="AQ211" s="170"/>
      <c r="AR211" s="170"/>
      <c r="AS211" s="170"/>
      <c r="AT211" s="170"/>
      <c r="AU211" s="170"/>
      <c r="AV211" s="170"/>
      <c r="AW211" s="170"/>
      <c r="AX211" s="171"/>
      <c r="AY211" s="171"/>
      <c r="AZ211" s="171"/>
      <c r="BA211" s="171"/>
      <c r="BB211" s="171"/>
      <c r="BC211" s="172"/>
    </row>
    <row r="212" spans="1:55" ht="15" customHeight="1"/>
    <row r="213" spans="1:55" ht="15" customHeight="1">
      <c r="AB213" s="145" t="s">
        <v>135</v>
      </c>
      <c r="AC213" s="145"/>
      <c r="AD213" s="145"/>
      <c r="AE213" s="145">
        <f>$AO$7</f>
        <v>0</v>
      </c>
      <c r="AF213" s="145"/>
      <c r="AG213" s="145" t="s">
        <v>14</v>
      </c>
      <c r="AH213" s="145"/>
      <c r="AI213" s="145">
        <f>AS153</f>
        <v>0</v>
      </c>
      <c r="AJ213" s="145"/>
      <c r="AK213" s="145" t="s">
        <v>16</v>
      </c>
      <c r="AL213" s="145"/>
      <c r="AM213" s="145">
        <f>AW153</f>
        <v>0</v>
      </c>
      <c r="AN213" s="145"/>
      <c r="AO213" s="145" t="s">
        <v>67</v>
      </c>
      <c r="AP213" s="145"/>
    </row>
    <row r="214" spans="1:55" ht="15" customHeight="1">
      <c r="U214" s="147" t="s">
        <v>15</v>
      </c>
      <c r="V214" s="147"/>
      <c r="W214" s="147"/>
      <c r="X214" s="147"/>
      <c r="Z214" s="140">
        <f>Z141</f>
        <v>0</v>
      </c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O214" s="147"/>
      <c r="AP214" s="147"/>
      <c r="AQ214" s="147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</row>
    <row r="215" spans="1:55" ht="15" customHeight="1"/>
    <row r="216" spans="1:55" ht="31.5" customHeight="1">
      <c r="M216" s="140"/>
      <c r="N216" s="140"/>
      <c r="O216" s="140"/>
      <c r="P216" s="140"/>
      <c r="Q216" s="140"/>
      <c r="R216" s="140"/>
      <c r="S216" s="141"/>
      <c r="T216" s="142"/>
      <c r="U216" s="142"/>
      <c r="V216" s="142"/>
      <c r="W216" s="142"/>
      <c r="X216" s="142"/>
      <c r="Y216" s="142"/>
      <c r="Z216" s="142"/>
      <c r="AA216" s="143" t="s">
        <v>75</v>
      </c>
      <c r="AB216" s="143"/>
      <c r="AC216" s="143"/>
      <c r="AD216" s="143"/>
      <c r="AE216" s="143"/>
      <c r="AF216" s="1"/>
      <c r="AH216" s="144">
        <f>基礎データ!$D$4</f>
        <v>0</v>
      </c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U216" s="145" t="s">
        <v>2</v>
      </c>
      <c r="AV216" s="145"/>
    </row>
    <row r="217" spans="1:55" ht="6" customHeight="1">
      <c r="M217" s="140"/>
      <c r="N217" s="140"/>
      <c r="O217" s="140"/>
      <c r="P217" s="140"/>
      <c r="Q217" s="140"/>
      <c r="R217" s="140"/>
      <c r="S217" s="142"/>
      <c r="T217" s="142"/>
      <c r="U217" s="142"/>
      <c r="V217" s="142"/>
      <c r="W217" s="142"/>
      <c r="X217" s="142"/>
      <c r="Y217" s="142"/>
      <c r="Z217" s="142"/>
      <c r="AA217" s="143"/>
      <c r="AB217" s="143"/>
      <c r="AC217" s="143"/>
      <c r="AD217" s="143"/>
      <c r="AE217" s="143"/>
      <c r="AF217" s="1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U217" s="145"/>
      <c r="AV217" s="145"/>
    </row>
    <row r="218" spans="1:55" ht="12" customHeight="1"/>
    <row r="220" spans="1:55">
      <c r="A220" s="2"/>
    </row>
    <row r="221" spans="1:55">
      <c r="A221" s="2"/>
    </row>
    <row r="222" spans="1:55" ht="13.5" customHeight="1">
      <c r="A222" s="2"/>
    </row>
    <row r="223" spans="1:55" ht="14.25" customHeight="1">
      <c r="A223" s="2"/>
    </row>
    <row r="224" spans="1:55">
      <c r="A224" s="2"/>
    </row>
    <row r="225" spans="1:1">
      <c r="A225" s="2"/>
    </row>
    <row r="226" spans="1:1">
      <c r="A226" s="2"/>
    </row>
    <row r="227" spans="1:1">
      <c r="A227" s="2"/>
    </row>
    <row r="228" spans="1:1" ht="13.5" customHeight="1">
      <c r="A228" s="2"/>
    </row>
    <row r="229" spans="1:1" ht="13.5" customHeight="1">
      <c r="A229" s="2"/>
    </row>
    <row r="230" spans="1:1" ht="13.5" customHeight="1">
      <c r="A230" s="2"/>
    </row>
    <row r="231" spans="1:1" ht="13.5" customHeight="1">
      <c r="A231" s="2"/>
    </row>
    <row r="232" spans="1:1" ht="13.5" customHeight="1">
      <c r="A232" s="2"/>
    </row>
    <row r="233" spans="1:1" ht="13.5" customHeight="1">
      <c r="A233" s="2"/>
    </row>
    <row r="234" spans="1:1" ht="13.5" customHeight="1">
      <c r="A234" s="2"/>
    </row>
    <row r="235" spans="1:1" ht="13.5" customHeight="1">
      <c r="A235" s="2"/>
    </row>
    <row r="236" spans="1:1" ht="13.5" customHeight="1">
      <c r="A236" s="2"/>
    </row>
    <row r="237" spans="1:1" ht="13.5" customHeight="1">
      <c r="A237" s="2"/>
    </row>
    <row r="238" spans="1:1" ht="13.5" customHeight="1">
      <c r="A238" s="2"/>
    </row>
    <row r="239" spans="1:1" ht="13.5" customHeight="1">
      <c r="A239" s="2"/>
    </row>
    <row r="240" spans="1:1" ht="13.5" customHeight="1">
      <c r="A240" s="2"/>
    </row>
    <row r="241" spans="1:1" ht="13.5" customHeight="1">
      <c r="A241" s="2"/>
    </row>
    <row r="242" spans="1:1" ht="13.5" customHeight="1">
      <c r="A242" s="2"/>
    </row>
    <row r="243" spans="1:1" ht="13.5" customHeight="1">
      <c r="A243" s="2"/>
    </row>
    <row r="244" spans="1:1" ht="13.5" customHeight="1">
      <c r="A244" s="2"/>
    </row>
    <row r="245" spans="1:1" ht="13.5" customHeight="1">
      <c r="A245" s="2"/>
    </row>
    <row r="246" spans="1:1" ht="13.5" customHeight="1">
      <c r="A246" s="2"/>
    </row>
    <row r="247" spans="1:1" ht="13.5" customHeight="1">
      <c r="A247" s="2"/>
    </row>
    <row r="248" spans="1:1" ht="13.5" customHeight="1">
      <c r="A248" s="2"/>
    </row>
    <row r="249" spans="1:1" ht="13.5" customHeight="1">
      <c r="A249" s="2"/>
    </row>
    <row r="250" spans="1:1" ht="13.5" customHeight="1">
      <c r="A250" s="2"/>
    </row>
    <row r="251" spans="1:1" ht="13.5" customHeight="1">
      <c r="A251" s="2"/>
    </row>
    <row r="252" spans="1:1" ht="13.5" customHeight="1">
      <c r="A252" s="2"/>
    </row>
    <row r="253" spans="1:1" ht="13.5" customHeight="1">
      <c r="A253" s="2"/>
    </row>
    <row r="254" spans="1:1" ht="13.5" customHeight="1">
      <c r="A254" s="2"/>
    </row>
    <row r="255" spans="1:1" ht="13.5" customHeight="1">
      <c r="A255" s="2"/>
    </row>
    <row r="256" spans="1:1" ht="13.5" customHeight="1">
      <c r="A256" s="2"/>
    </row>
    <row r="257" spans="1:1" ht="13.5" customHeight="1">
      <c r="A257" s="2"/>
    </row>
    <row r="258" spans="1:1" ht="13.5" customHeight="1">
      <c r="A258" s="2"/>
    </row>
    <row r="259" spans="1:1" ht="13.5" customHeight="1">
      <c r="A259" s="2"/>
    </row>
    <row r="260" spans="1:1" ht="13.5" customHeight="1">
      <c r="A260" s="2"/>
    </row>
    <row r="261" spans="1:1" ht="13.5" customHeight="1">
      <c r="A261" s="2"/>
    </row>
    <row r="262" spans="1:1" ht="13.5" customHeight="1">
      <c r="A262" s="2"/>
    </row>
    <row r="263" spans="1:1" ht="13.5" customHeight="1">
      <c r="A263" s="2"/>
    </row>
    <row r="264" spans="1:1" ht="13.5" customHeight="1">
      <c r="A264" s="2"/>
    </row>
    <row r="265" spans="1:1" ht="13.5" customHeight="1">
      <c r="A265" s="2"/>
    </row>
    <row r="266" spans="1:1" ht="13.5" customHeight="1">
      <c r="A266" s="2"/>
    </row>
    <row r="267" spans="1:1" ht="13.5" customHeight="1">
      <c r="A267" s="2"/>
    </row>
    <row r="268" spans="1:1" ht="13.5" customHeight="1">
      <c r="A268" s="2"/>
    </row>
    <row r="269" spans="1:1" ht="13.5" customHeight="1">
      <c r="A269" s="2"/>
    </row>
    <row r="270" spans="1:1" ht="13.5" customHeight="1">
      <c r="A270" s="2"/>
    </row>
    <row r="271" spans="1:1" ht="13.5" customHeight="1">
      <c r="A271" s="2"/>
    </row>
    <row r="272" spans="1:1" ht="13.5" customHeight="1">
      <c r="A272" s="2"/>
    </row>
    <row r="273" spans="1:1" ht="13.5" customHeight="1">
      <c r="A273" s="2"/>
    </row>
    <row r="274" spans="1:1" ht="13.5" customHeight="1">
      <c r="A274" s="2"/>
    </row>
    <row r="275" spans="1:1" ht="13.5" customHeight="1">
      <c r="A275" s="2"/>
    </row>
    <row r="276" spans="1:1" ht="13.5" customHeight="1">
      <c r="A276" s="2"/>
    </row>
    <row r="277" spans="1:1" ht="13.5" customHeight="1">
      <c r="A277" s="2"/>
    </row>
    <row r="278" spans="1:1" ht="13.5" customHeight="1">
      <c r="A278" s="2"/>
    </row>
    <row r="279" spans="1:1" ht="13.5" customHeight="1">
      <c r="A279" s="2"/>
    </row>
    <row r="280" spans="1:1" ht="13.5" customHeight="1">
      <c r="A280" s="2"/>
    </row>
    <row r="281" spans="1:1" ht="13.5" customHeight="1">
      <c r="A281" s="2"/>
    </row>
    <row r="282" spans="1:1" ht="13.5" customHeight="1">
      <c r="A282" s="2"/>
    </row>
    <row r="283" spans="1:1" ht="14.25" customHeight="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 ht="14.25" customHeight="1">
      <c r="A288" s="2"/>
    </row>
    <row r="289" spans="1:1" ht="14.25" customHeight="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</sheetData>
  <mergeCells count="879">
    <mergeCell ref="AG67:AH67"/>
    <mergeCell ref="AM67:AN67"/>
    <mergeCell ref="AP62:AW63"/>
    <mergeCell ref="AH62:AO62"/>
    <mergeCell ref="AI67:AJ67"/>
    <mergeCell ref="AS68:BB68"/>
    <mergeCell ref="M70:R70"/>
    <mergeCell ref="S70:Z71"/>
    <mergeCell ref="AA70:AE71"/>
    <mergeCell ref="AH70:AS71"/>
    <mergeCell ref="AU70:AV71"/>
    <mergeCell ref="Z68:AM68"/>
    <mergeCell ref="AO68:AQ68"/>
    <mergeCell ref="M71:R71"/>
    <mergeCell ref="U68:X68"/>
    <mergeCell ref="AX64:BC65"/>
    <mergeCell ref="A62:A63"/>
    <mergeCell ref="B62:H63"/>
    <mergeCell ref="AX60:BC61"/>
    <mergeCell ref="A64:A65"/>
    <mergeCell ref="B64:H65"/>
    <mergeCell ref="I64:K65"/>
    <mergeCell ref="L64:Y65"/>
    <mergeCell ref="Z64:AG65"/>
    <mergeCell ref="AP64:AW65"/>
    <mergeCell ref="A60:A61"/>
    <mergeCell ref="B60:H61"/>
    <mergeCell ref="I60:K61"/>
    <mergeCell ref="L60:Y61"/>
    <mergeCell ref="AX62:BC63"/>
    <mergeCell ref="AP60:AW61"/>
    <mergeCell ref="AX54:BC55"/>
    <mergeCell ref="AH54:AO54"/>
    <mergeCell ref="AH55:AO55"/>
    <mergeCell ref="AH53:AO53"/>
    <mergeCell ref="AP58:AW59"/>
    <mergeCell ref="Z56:AG57"/>
    <mergeCell ref="A58:A59"/>
    <mergeCell ref="B58:H59"/>
    <mergeCell ref="I58:K59"/>
    <mergeCell ref="L58:Y59"/>
    <mergeCell ref="Z58:AG59"/>
    <mergeCell ref="A56:A57"/>
    <mergeCell ref="B56:H57"/>
    <mergeCell ref="AH56:AO56"/>
    <mergeCell ref="AH57:AO57"/>
    <mergeCell ref="AH58:AO58"/>
    <mergeCell ref="I56:K57"/>
    <mergeCell ref="L56:Y57"/>
    <mergeCell ref="A54:A55"/>
    <mergeCell ref="B54:H55"/>
    <mergeCell ref="I54:K55"/>
    <mergeCell ref="A52:A53"/>
    <mergeCell ref="B52:H53"/>
    <mergeCell ref="B50:H51"/>
    <mergeCell ref="L54:Y55"/>
    <mergeCell ref="L50:Y51"/>
    <mergeCell ref="I52:K53"/>
    <mergeCell ref="I50:K51"/>
    <mergeCell ref="L52:Y53"/>
    <mergeCell ref="A48:A49"/>
    <mergeCell ref="I46:K47"/>
    <mergeCell ref="L46:Y47"/>
    <mergeCell ref="B48:H49"/>
    <mergeCell ref="I48:K49"/>
    <mergeCell ref="B44:H45"/>
    <mergeCell ref="L48:Y49"/>
    <mergeCell ref="AH46:AO46"/>
    <mergeCell ref="A50:A51"/>
    <mergeCell ref="AX46:BC47"/>
    <mergeCell ref="AH47:AO47"/>
    <mergeCell ref="AP42:AW43"/>
    <mergeCell ref="AP44:AW45"/>
    <mergeCell ref="A36:A37"/>
    <mergeCell ref="B36:H37"/>
    <mergeCell ref="I36:K37"/>
    <mergeCell ref="L36:Y37"/>
    <mergeCell ref="Z36:AG37"/>
    <mergeCell ref="A38:A39"/>
    <mergeCell ref="B38:H39"/>
    <mergeCell ref="A40:A41"/>
    <mergeCell ref="B40:H41"/>
    <mergeCell ref="I40:K41"/>
    <mergeCell ref="Z40:AG41"/>
    <mergeCell ref="Z46:AG47"/>
    <mergeCell ref="AP46:AW47"/>
    <mergeCell ref="A46:A47"/>
    <mergeCell ref="B46:H47"/>
    <mergeCell ref="A44:A45"/>
    <mergeCell ref="A42:A43"/>
    <mergeCell ref="B42:H43"/>
    <mergeCell ref="I42:K43"/>
    <mergeCell ref="A32:A33"/>
    <mergeCell ref="B32:H33"/>
    <mergeCell ref="I32:K33"/>
    <mergeCell ref="A34:A35"/>
    <mergeCell ref="B34:H35"/>
    <mergeCell ref="Z34:AG35"/>
    <mergeCell ref="L32:Y33"/>
    <mergeCell ref="I34:K35"/>
    <mergeCell ref="L34:Y35"/>
    <mergeCell ref="Z32:AG33"/>
    <mergeCell ref="AX30:BC31"/>
    <mergeCell ref="AX28:BC29"/>
    <mergeCell ref="AH42:AO42"/>
    <mergeCell ref="Z42:AG43"/>
    <mergeCell ref="I44:K45"/>
    <mergeCell ref="AH44:AO44"/>
    <mergeCell ref="L42:Y43"/>
    <mergeCell ref="AH43:AO43"/>
    <mergeCell ref="Z44:AG45"/>
    <mergeCell ref="AH39:AO39"/>
    <mergeCell ref="AH37:AO37"/>
    <mergeCell ref="AH40:AO40"/>
    <mergeCell ref="AH36:AO36"/>
    <mergeCell ref="AH32:AO32"/>
    <mergeCell ref="AH34:AO34"/>
    <mergeCell ref="AH33:AO33"/>
    <mergeCell ref="AP34:AW35"/>
    <mergeCell ref="AH35:AO35"/>
    <mergeCell ref="AX40:BC41"/>
    <mergeCell ref="AP40:AW41"/>
    <mergeCell ref="AH45:AO45"/>
    <mergeCell ref="AX42:BC43"/>
    <mergeCell ref="A28:A29"/>
    <mergeCell ref="B28:H29"/>
    <mergeCell ref="I28:K29"/>
    <mergeCell ref="L28:Y29"/>
    <mergeCell ref="A30:A31"/>
    <mergeCell ref="B30:H31"/>
    <mergeCell ref="I30:K31"/>
    <mergeCell ref="L30:Y31"/>
    <mergeCell ref="AP30:AW31"/>
    <mergeCell ref="AH30:AO30"/>
    <mergeCell ref="AH31:AO31"/>
    <mergeCell ref="AP28:AW29"/>
    <mergeCell ref="AH28:AO28"/>
    <mergeCell ref="AH29:AO29"/>
    <mergeCell ref="B24:H25"/>
    <mergeCell ref="A26:A27"/>
    <mergeCell ref="A22:A23"/>
    <mergeCell ref="B22:H23"/>
    <mergeCell ref="A12:A13"/>
    <mergeCell ref="A14:A15"/>
    <mergeCell ref="A16:A17"/>
    <mergeCell ref="B20:H21"/>
    <mergeCell ref="A20:A21"/>
    <mergeCell ref="A24:A25"/>
    <mergeCell ref="B18:H19"/>
    <mergeCell ref="B26:H27"/>
    <mergeCell ref="I18:K19"/>
    <mergeCell ref="L18:Y19"/>
    <mergeCell ref="I12:K13"/>
    <mergeCell ref="I14:K15"/>
    <mergeCell ref="Z18:AG19"/>
    <mergeCell ref="L12:Y13"/>
    <mergeCell ref="A10:A11"/>
    <mergeCell ref="B10:H11"/>
    <mergeCell ref="I10:K11"/>
    <mergeCell ref="L10:Y11"/>
    <mergeCell ref="A18:A19"/>
    <mergeCell ref="B12:H13"/>
    <mergeCell ref="B14:H15"/>
    <mergeCell ref="B16:H17"/>
    <mergeCell ref="I16:K17"/>
    <mergeCell ref="L16:Y17"/>
    <mergeCell ref="L14:Y15"/>
    <mergeCell ref="Z208:AG209"/>
    <mergeCell ref="AH208:AO208"/>
    <mergeCell ref="AH183:AO183"/>
    <mergeCell ref="Z176:AG177"/>
    <mergeCell ref="AH176:AO176"/>
    <mergeCell ref="Z172:AG173"/>
    <mergeCell ref="AH172:AO172"/>
    <mergeCell ref="Z168:AG169"/>
    <mergeCell ref="AH168:AO168"/>
    <mergeCell ref="AH182:AO182"/>
    <mergeCell ref="B2:BC2"/>
    <mergeCell ref="B4:U5"/>
    <mergeCell ref="V4:Z4"/>
    <mergeCell ref="AA4:AL5"/>
    <mergeCell ref="AM4:AQ5"/>
    <mergeCell ref="AR4:BC5"/>
    <mergeCell ref="V5:Z5"/>
    <mergeCell ref="AX204:BC205"/>
    <mergeCell ref="L208:Y209"/>
    <mergeCell ref="AH205:AO205"/>
    <mergeCell ref="L206:Y207"/>
    <mergeCell ref="AH196:AO196"/>
    <mergeCell ref="AH198:AO198"/>
    <mergeCell ref="AH201:AO201"/>
    <mergeCell ref="Z202:AG203"/>
    <mergeCell ref="AH203:AO203"/>
    <mergeCell ref="I8:K9"/>
    <mergeCell ref="L8:Y9"/>
    <mergeCell ref="B8:H9"/>
    <mergeCell ref="Z8:AG9"/>
    <mergeCell ref="Z10:AG11"/>
    <mergeCell ref="L204:Y205"/>
    <mergeCell ref="Z204:AG205"/>
    <mergeCell ref="AH209:AO209"/>
    <mergeCell ref="A198:A199"/>
    <mergeCell ref="B198:H199"/>
    <mergeCell ref="A208:A209"/>
    <mergeCell ref="B208:H209"/>
    <mergeCell ref="I208:K209"/>
    <mergeCell ref="I204:K205"/>
    <mergeCell ref="A206:A207"/>
    <mergeCell ref="B206:H207"/>
    <mergeCell ref="I206:K207"/>
    <mergeCell ref="B204:H205"/>
    <mergeCell ref="AX202:BC203"/>
    <mergeCell ref="A204:A205"/>
    <mergeCell ref="AH204:AO204"/>
    <mergeCell ref="A202:A203"/>
    <mergeCell ref="B202:H203"/>
    <mergeCell ref="I202:K203"/>
    <mergeCell ref="L202:Y203"/>
    <mergeCell ref="AH202:AO202"/>
    <mergeCell ref="Z200:AG201"/>
    <mergeCell ref="AH200:AO200"/>
    <mergeCell ref="A200:A201"/>
    <mergeCell ref="B200:H201"/>
    <mergeCell ref="I200:K201"/>
    <mergeCell ref="L200:Y201"/>
    <mergeCell ref="AX196:BC197"/>
    <mergeCell ref="AH197:AO197"/>
    <mergeCell ref="AH195:AO195"/>
    <mergeCell ref="Z194:AG195"/>
    <mergeCell ref="AP196:AW197"/>
    <mergeCell ref="AP198:AW199"/>
    <mergeCell ref="AX200:BC201"/>
    <mergeCell ref="I198:K199"/>
    <mergeCell ref="L198:Y199"/>
    <mergeCell ref="Z198:AG199"/>
    <mergeCell ref="AX198:BC199"/>
    <mergeCell ref="AH199:AO199"/>
    <mergeCell ref="AP192:AW193"/>
    <mergeCell ref="Z190:AG191"/>
    <mergeCell ref="L192:Y193"/>
    <mergeCell ref="Z192:AG193"/>
    <mergeCell ref="AH192:AO192"/>
    <mergeCell ref="B196:H197"/>
    <mergeCell ref="I196:K197"/>
    <mergeCell ref="L196:Y197"/>
    <mergeCell ref="Z196:AG197"/>
    <mergeCell ref="A196:A197"/>
    <mergeCell ref="I186:K187"/>
    <mergeCell ref="AP188:AW189"/>
    <mergeCell ref="L186:Y187"/>
    <mergeCell ref="AX190:BC191"/>
    <mergeCell ref="AH191:AO191"/>
    <mergeCell ref="AP190:AW191"/>
    <mergeCell ref="AH190:AO190"/>
    <mergeCell ref="B190:H191"/>
    <mergeCell ref="I190:K191"/>
    <mergeCell ref="L190:Y191"/>
    <mergeCell ref="A190:A191"/>
    <mergeCell ref="AX192:BC193"/>
    <mergeCell ref="AH193:AO193"/>
    <mergeCell ref="AP194:AW195"/>
    <mergeCell ref="AX194:BC195"/>
    <mergeCell ref="AH194:AO194"/>
    <mergeCell ref="A192:A193"/>
    <mergeCell ref="B192:H193"/>
    <mergeCell ref="I192:K193"/>
    <mergeCell ref="L194:Y195"/>
    <mergeCell ref="A194:A195"/>
    <mergeCell ref="B194:H195"/>
    <mergeCell ref="I194:K195"/>
    <mergeCell ref="A184:A185"/>
    <mergeCell ref="AX186:BC187"/>
    <mergeCell ref="AH187:AO187"/>
    <mergeCell ref="AX188:BC189"/>
    <mergeCell ref="AH184:AO184"/>
    <mergeCell ref="A188:A189"/>
    <mergeCell ref="B188:H189"/>
    <mergeCell ref="I188:K189"/>
    <mergeCell ref="L188:Y189"/>
    <mergeCell ref="AH189:AO189"/>
    <mergeCell ref="AX184:BC185"/>
    <mergeCell ref="AH185:AO185"/>
    <mergeCell ref="AP184:AW185"/>
    <mergeCell ref="AP186:AW187"/>
    <mergeCell ref="Z188:AG189"/>
    <mergeCell ref="AH188:AO188"/>
    <mergeCell ref="Z186:AG187"/>
    <mergeCell ref="AH186:AO186"/>
    <mergeCell ref="B184:H185"/>
    <mergeCell ref="I184:K185"/>
    <mergeCell ref="L184:Y185"/>
    <mergeCell ref="Z184:AG185"/>
    <mergeCell ref="A186:A187"/>
    <mergeCell ref="B186:H187"/>
    <mergeCell ref="AP182:AW183"/>
    <mergeCell ref="AX182:BC183"/>
    <mergeCell ref="A180:A181"/>
    <mergeCell ref="B180:H181"/>
    <mergeCell ref="I180:K181"/>
    <mergeCell ref="L180:Y181"/>
    <mergeCell ref="Z180:AG181"/>
    <mergeCell ref="A182:A183"/>
    <mergeCell ref="B182:H183"/>
    <mergeCell ref="I182:K183"/>
    <mergeCell ref="L182:Y183"/>
    <mergeCell ref="Z182:AG183"/>
    <mergeCell ref="AX178:BC179"/>
    <mergeCell ref="AH179:AO179"/>
    <mergeCell ref="AP178:AW179"/>
    <mergeCell ref="AH178:AO178"/>
    <mergeCell ref="AP180:AW181"/>
    <mergeCell ref="AH180:AO180"/>
    <mergeCell ref="A178:A179"/>
    <mergeCell ref="B178:H179"/>
    <mergeCell ref="I178:K179"/>
    <mergeCell ref="L178:Y179"/>
    <mergeCell ref="Z178:AG179"/>
    <mergeCell ref="AX180:BC181"/>
    <mergeCell ref="AH181:AO181"/>
    <mergeCell ref="AX176:BC177"/>
    <mergeCell ref="AH177:AO177"/>
    <mergeCell ref="A176:A177"/>
    <mergeCell ref="B176:H177"/>
    <mergeCell ref="I176:K177"/>
    <mergeCell ref="L176:Y177"/>
    <mergeCell ref="Z174:AG175"/>
    <mergeCell ref="AH174:AO174"/>
    <mergeCell ref="AP174:AW175"/>
    <mergeCell ref="AX174:BC175"/>
    <mergeCell ref="AH175:AO175"/>
    <mergeCell ref="A174:A175"/>
    <mergeCell ref="B174:H175"/>
    <mergeCell ref="I174:K175"/>
    <mergeCell ref="L174:Y175"/>
    <mergeCell ref="AX172:BC173"/>
    <mergeCell ref="AH173:AO173"/>
    <mergeCell ref="A172:A173"/>
    <mergeCell ref="B172:H173"/>
    <mergeCell ref="I172:K173"/>
    <mergeCell ref="L172:Y173"/>
    <mergeCell ref="Z170:AG171"/>
    <mergeCell ref="AH170:AO170"/>
    <mergeCell ref="AP170:AW171"/>
    <mergeCell ref="AX170:BC171"/>
    <mergeCell ref="AH171:AO171"/>
    <mergeCell ref="A170:A171"/>
    <mergeCell ref="B170:H171"/>
    <mergeCell ref="I170:K171"/>
    <mergeCell ref="L170:Y171"/>
    <mergeCell ref="AX168:BC169"/>
    <mergeCell ref="AH169:AO169"/>
    <mergeCell ref="A168:A169"/>
    <mergeCell ref="B168:H169"/>
    <mergeCell ref="I168:K169"/>
    <mergeCell ref="L168:Y169"/>
    <mergeCell ref="Z166:AG167"/>
    <mergeCell ref="AH166:AO166"/>
    <mergeCell ref="AP166:AW167"/>
    <mergeCell ref="AX166:BC167"/>
    <mergeCell ref="AH167:AO167"/>
    <mergeCell ref="A166:A167"/>
    <mergeCell ref="B166:H167"/>
    <mergeCell ref="I166:K167"/>
    <mergeCell ref="L166:Y167"/>
    <mergeCell ref="AH164:AO164"/>
    <mergeCell ref="AP164:AW165"/>
    <mergeCell ref="AX164:BC165"/>
    <mergeCell ref="AH165:AO165"/>
    <mergeCell ref="A164:A165"/>
    <mergeCell ref="B164:H165"/>
    <mergeCell ref="I164:K165"/>
    <mergeCell ref="L164:Y165"/>
    <mergeCell ref="Z162:AG163"/>
    <mergeCell ref="AH162:AO162"/>
    <mergeCell ref="AP162:AW163"/>
    <mergeCell ref="AX162:BC163"/>
    <mergeCell ref="AH163:AO163"/>
    <mergeCell ref="A162:A163"/>
    <mergeCell ref="B162:H163"/>
    <mergeCell ref="I162:K163"/>
    <mergeCell ref="L162:Y163"/>
    <mergeCell ref="Z164:AG165"/>
    <mergeCell ref="Z160:AG161"/>
    <mergeCell ref="AH160:AO160"/>
    <mergeCell ref="AP160:AW161"/>
    <mergeCell ref="AX160:BC161"/>
    <mergeCell ref="AH161:AO161"/>
    <mergeCell ref="A160:A161"/>
    <mergeCell ref="B160:H161"/>
    <mergeCell ref="I160:K161"/>
    <mergeCell ref="L160:Y161"/>
    <mergeCell ref="L156:Y157"/>
    <mergeCell ref="Z158:AG159"/>
    <mergeCell ref="AH158:AO158"/>
    <mergeCell ref="AP158:AW159"/>
    <mergeCell ref="AX158:BC159"/>
    <mergeCell ref="AH159:AO159"/>
    <mergeCell ref="A158:A159"/>
    <mergeCell ref="B158:H159"/>
    <mergeCell ref="I158:K159"/>
    <mergeCell ref="L158:Y159"/>
    <mergeCell ref="AH81:AO81"/>
    <mergeCell ref="AX34:BC35"/>
    <mergeCell ref="I38:K39"/>
    <mergeCell ref="L38:Y39"/>
    <mergeCell ref="Z38:AG39"/>
    <mergeCell ref="AP38:AW39"/>
    <mergeCell ref="AH38:AO38"/>
    <mergeCell ref="AH41:AO41"/>
    <mergeCell ref="B154:H155"/>
    <mergeCell ref="I154:K155"/>
    <mergeCell ref="L154:Y155"/>
    <mergeCell ref="AX154:BC155"/>
    <mergeCell ref="AH155:AO155"/>
    <mergeCell ref="Z154:AG155"/>
    <mergeCell ref="AH154:AO154"/>
    <mergeCell ref="AL153:AN153"/>
    <mergeCell ref="AO153:AP153"/>
    <mergeCell ref="AQ153:AR153"/>
    <mergeCell ref="AS153:AT153"/>
    <mergeCell ref="AU153:AV153"/>
    <mergeCell ref="AW153:AX153"/>
    <mergeCell ref="AY153:AZ153"/>
    <mergeCell ref="BA153:BC153"/>
    <mergeCell ref="AP154:AW154"/>
    <mergeCell ref="V77:Z77"/>
    <mergeCell ref="AH65:AO65"/>
    <mergeCell ref="AH64:AO64"/>
    <mergeCell ref="Z60:AG61"/>
    <mergeCell ref="Z62:AG63"/>
    <mergeCell ref="AK67:AL67"/>
    <mergeCell ref="I62:K63"/>
    <mergeCell ref="L62:Y63"/>
    <mergeCell ref="L40:Y41"/>
    <mergeCell ref="L44:Y45"/>
    <mergeCell ref="Z52:AG53"/>
    <mergeCell ref="AH49:AO49"/>
    <mergeCell ref="Z48:AG49"/>
    <mergeCell ref="AH51:AO51"/>
    <mergeCell ref="AH50:AO50"/>
    <mergeCell ref="AH48:AO48"/>
    <mergeCell ref="AH63:AO63"/>
    <mergeCell ref="AH59:AO59"/>
    <mergeCell ref="Z50:AG51"/>
    <mergeCell ref="Z54:AG55"/>
    <mergeCell ref="AH52:AO52"/>
    <mergeCell ref="AB67:AD67"/>
    <mergeCell ref="AE67:AF67"/>
    <mergeCell ref="AH61:AO61"/>
    <mergeCell ref="AX20:BC21"/>
    <mergeCell ref="AX16:BC17"/>
    <mergeCell ref="AO67:AP67"/>
    <mergeCell ref="Z28:AG29"/>
    <mergeCell ref="Z30:AG31"/>
    <mergeCell ref="AP32:AW33"/>
    <mergeCell ref="AX32:BC33"/>
    <mergeCell ref="Z14:AG15"/>
    <mergeCell ref="AX38:BC39"/>
    <mergeCell ref="AX44:BC45"/>
    <mergeCell ref="AX48:BC49"/>
    <mergeCell ref="AP52:AW53"/>
    <mergeCell ref="AX52:BC53"/>
    <mergeCell ref="AP48:AW49"/>
    <mergeCell ref="AX56:BC57"/>
    <mergeCell ref="AP56:AW57"/>
    <mergeCell ref="AX58:BC59"/>
    <mergeCell ref="AX50:BC51"/>
    <mergeCell ref="AP50:AW51"/>
    <mergeCell ref="AP54:AW55"/>
    <mergeCell ref="AH17:AO17"/>
    <mergeCell ref="AH60:AO60"/>
    <mergeCell ref="AP36:AW37"/>
    <mergeCell ref="AX36:BC37"/>
    <mergeCell ref="AX12:BC13"/>
    <mergeCell ref="AH13:AO13"/>
    <mergeCell ref="AH18:AO18"/>
    <mergeCell ref="AP14:AW15"/>
    <mergeCell ref="AP18:AW19"/>
    <mergeCell ref="AH12:AO12"/>
    <mergeCell ref="Z12:AG13"/>
    <mergeCell ref="Z16:AG17"/>
    <mergeCell ref="AO7:AP7"/>
    <mergeCell ref="AH8:AO8"/>
    <mergeCell ref="AP8:AW8"/>
    <mergeCell ref="AQ7:AR7"/>
    <mergeCell ref="AW7:AX7"/>
    <mergeCell ref="AL7:AN7"/>
    <mergeCell ref="AU7:AV7"/>
    <mergeCell ref="AX14:BC15"/>
    <mergeCell ref="AX18:BC19"/>
    <mergeCell ref="AP12:AW13"/>
    <mergeCell ref="AH19:AO19"/>
    <mergeCell ref="AH14:AO14"/>
    <mergeCell ref="AX24:BC25"/>
    <mergeCell ref="AX26:BC27"/>
    <mergeCell ref="AH15:AO15"/>
    <mergeCell ref="BA7:BC7"/>
    <mergeCell ref="AS7:AT7"/>
    <mergeCell ref="AX8:BC9"/>
    <mergeCell ref="AX10:BC11"/>
    <mergeCell ref="AY7:AZ7"/>
    <mergeCell ref="AP9:AW9"/>
    <mergeCell ref="AP10:AW11"/>
    <mergeCell ref="AH9:AO9"/>
    <mergeCell ref="AH26:AO26"/>
    <mergeCell ref="AH16:AO16"/>
    <mergeCell ref="AH24:AO24"/>
    <mergeCell ref="AH23:AO23"/>
    <mergeCell ref="AP20:AW21"/>
    <mergeCell ref="AP16:AW17"/>
    <mergeCell ref="AH22:AO22"/>
    <mergeCell ref="AP24:AW25"/>
    <mergeCell ref="AP26:AW27"/>
    <mergeCell ref="AH10:AO10"/>
    <mergeCell ref="AH11:AO11"/>
    <mergeCell ref="AH20:AO20"/>
    <mergeCell ref="AH21:AO21"/>
    <mergeCell ref="AH82:AO82"/>
    <mergeCell ref="B81:H82"/>
    <mergeCell ref="I81:K82"/>
    <mergeCell ref="L81:Y82"/>
    <mergeCell ref="Z81:AG82"/>
    <mergeCell ref="AX81:BC82"/>
    <mergeCell ref="AP82:AW82"/>
    <mergeCell ref="AP81:AW81"/>
    <mergeCell ref="I20:K21"/>
    <mergeCell ref="L20:Y21"/>
    <mergeCell ref="Z20:AG21"/>
    <mergeCell ref="AH27:AO27"/>
    <mergeCell ref="AH25:AO25"/>
    <mergeCell ref="I24:K25"/>
    <mergeCell ref="I22:K23"/>
    <mergeCell ref="L22:Y23"/>
    <mergeCell ref="L24:Y25"/>
    <mergeCell ref="Z22:AG23"/>
    <mergeCell ref="Z24:AG25"/>
    <mergeCell ref="Z26:AG27"/>
    <mergeCell ref="I26:K27"/>
    <mergeCell ref="L26:Y27"/>
    <mergeCell ref="AX22:BC23"/>
    <mergeCell ref="AP22:AW23"/>
    <mergeCell ref="AH84:AO84"/>
    <mergeCell ref="AH85:AO85"/>
    <mergeCell ref="A83:A84"/>
    <mergeCell ref="B83:H84"/>
    <mergeCell ref="I83:K84"/>
    <mergeCell ref="L83:Y84"/>
    <mergeCell ref="Z83:AG84"/>
    <mergeCell ref="AP83:AW84"/>
    <mergeCell ref="AX83:BC84"/>
    <mergeCell ref="AH83:AO83"/>
    <mergeCell ref="AH86:AO86"/>
    <mergeCell ref="AH87:AO87"/>
    <mergeCell ref="A85:A86"/>
    <mergeCell ref="B85:H86"/>
    <mergeCell ref="I85:K86"/>
    <mergeCell ref="L85:Y86"/>
    <mergeCell ref="Z85:AG86"/>
    <mergeCell ref="AP85:AW86"/>
    <mergeCell ref="AX85:BC86"/>
    <mergeCell ref="AH88:AO88"/>
    <mergeCell ref="AH89:AO89"/>
    <mergeCell ref="A87:A88"/>
    <mergeCell ref="B87:H88"/>
    <mergeCell ref="I87:K88"/>
    <mergeCell ref="L87:Y88"/>
    <mergeCell ref="Z87:AG88"/>
    <mergeCell ref="AP87:AW88"/>
    <mergeCell ref="AX87:BC88"/>
    <mergeCell ref="AH90:AO90"/>
    <mergeCell ref="AH91:AO91"/>
    <mergeCell ref="A89:A90"/>
    <mergeCell ref="B89:H90"/>
    <mergeCell ref="I89:K90"/>
    <mergeCell ref="L89:Y90"/>
    <mergeCell ref="Z89:AG90"/>
    <mergeCell ref="AP89:AW90"/>
    <mergeCell ref="AX89:BC90"/>
    <mergeCell ref="AH92:AO92"/>
    <mergeCell ref="AH93:AO93"/>
    <mergeCell ref="A91:A92"/>
    <mergeCell ref="B91:H92"/>
    <mergeCell ref="I91:K92"/>
    <mergeCell ref="L91:Y92"/>
    <mergeCell ref="Z91:AG92"/>
    <mergeCell ref="AP91:AW92"/>
    <mergeCell ref="AX91:BC92"/>
    <mergeCell ref="AH94:AO94"/>
    <mergeCell ref="AH95:AO95"/>
    <mergeCell ref="A93:A94"/>
    <mergeCell ref="B93:H94"/>
    <mergeCell ref="I93:K94"/>
    <mergeCell ref="L93:Y94"/>
    <mergeCell ref="Z93:AG94"/>
    <mergeCell ref="AP93:AW94"/>
    <mergeCell ref="AX93:BC94"/>
    <mergeCell ref="AH96:AO96"/>
    <mergeCell ref="AH97:AO97"/>
    <mergeCell ref="A95:A96"/>
    <mergeCell ref="B95:H96"/>
    <mergeCell ref="I95:K96"/>
    <mergeCell ref="L95:Y96"/>
    <mergeCell ref="Z95:AG96"/>
    <mergeCell ref="AP95:AW96"/>
    <mergeCell ref="AX95:BC96"/>
    <mergeCell ref="AH98:AO98"/>
    <mergeCell ref="AH99:AO99"/>
    <mergeCell ref="A97:A98"/>
    <mergeCell ref="B97:H98"/>
    <mergeCell ref="I97:K98"/>
    <mergeCell ref="L97:Y98"/>
    <mergeCell ref="Z97:AG98"/>
    <mergeCell ref="AP97:AW98"/>
    <mergeCell ref="AX97:BC98"/>
    <mergeCell ref="AH100:AO100"/>
    <mergeCell ref="AH101:AO101"/>
    <mergeCell ref="A99:A100"/>
    <mergeCell ref="B99:H100"/>
    <mergeCell ref="I99:K100"/>
    <mergeCell ref="L99:Y100"/>
    <mergeCell ref="Z99:AG100"/>
    <mergeCell ref="AP99:AW100"/>
    <mergeCell ref="AX99:BC100"/>
    <mergeCell ref="AH102:AO102"/>
    <mergeCell ref="AH103:AO103"/>
    <mergeCell ref="A101:A102"/>
    <mergeCell ref="B101:H102"/>
    <mergeCell ref="I101:K102"/>
    <mergeCell ref="L101:Y102"/>
    <mergeCell ref="Z101:AG102"/>
    <mergeCell ref="AP101:AW102"/>
    <mergeCell ref="AX101:BC102"/>
    <mergeCell ref="AH104:AO104"/>
    <mergeCell ref="AH105:AO105"/>
    <mergeCell ref="A103:A104"/>
    <mergeCell ref="B103:H104"/>
    <mergeCell ref="I103:K104"/>
    <mergeCell ref="L103:Y104"/>
    <mergeCell ref="Z103:AG104"/>
    <mergeCell ref="AP103:AW104"/>
    <mergeCell ref="AX103:BC104"/>
    <mergeCell ref="AH106:AO106"/>
    <mergeCell ref="AH107:AO107"/>
    <mergeCell ref="A105:A106"/>
    <mergeCell ref="B105:H106"/>
    <mergeCell ref="I105:K106"/>
    <mergeCell ref="L105:Y106"/>
    <mergeCell ref="Z105:AG106"/>
    <mergeCell ref="AP105:AW106"/>
    <mergeCell ref="AX105:BC106"/>
    <mergeCell ref="AH108:AO108"/>
    <mergeCell ref="AH109:AO109"/>
    <mergeCell ref="A107:A108"/>
    <mergeCell ref="B107:H108"/>
    <mergeCell ref="I107:K108"/>
    <mergeCell ref="L107:Y108"/>
    <mergeCell ref="Z107:AG108"/>
    <mergeCell ref="AP107:AW108"/>
    <mergeCell ref="AX107:BC108"/>
    <mergeCell ref="AH110:AO110"/>
    <mergeCell ref="AH111:AO111"/>
    <mergeCell ref="A109:A110"/>
    <mergeCell ref="B109:H110"/>
    <mergeCell ref="I109:K110"/>
    <mergeCell ref="L109:Y110"/>
    <mergeCell ref="Z109:AG110"/>
    <mergeCell ref="AP109:AW110"/>
    <mergeCell ref="AX109:BC110"/>
    <mergeCell ref="AH112:AO112"/>
    <mergeCell ref="AH113:AO113"/>
    <mergeCell ref="A111:A112"/>
    <mergeCell ref="B111:H112"/>
    <mergeCell ref="I111:K112"/>
    <mergeCell ref="L111:Y112"/>
    <mergeCell ref="Z111:AG112"/>
    <mergeCell ref="AP111:AW112"/>
    <mergeCell ref="AX111:BC112"/>
    <mergeCell ref="AH114:AO114"/>
    <mergeCell ref="AH115:AO115"/>
    <mergeCell ref="A113:A114"/>
    <mergeCell ref="B113:H114"/>
    <mergeCell ref="I113:K114"/>
    <mergeCell ref="L113:Y114"/>
    <mergeCell ref="Z113:AG114"/>
    <mergeCell ref="AP113:AW114"/>
    <mergeCell ref="AX113:BC114"/>
    <mergeCell ref="AH116:AO116"/>
    <mergeCell ref="AH117:AO117"/>
    <mergeCell ref="A115:A116"/>
    <mergeCell ref="B115:H116"/>
    <mergeCell ref="I115:K116"/>
    <mergeCell ref="L115:Y116"/>
    <mergeCell ref="Z115:AG116"/>
    <mergeCell ref="AP115:AW116"/>
    <mergeCell ref="AX115:BC116"/>
    <mergeCell ref="AH118:AO118"/>
    <mergeCell ref="AH119:AO119"/>
    <mergeCell ref="A117:A118"/>
    <mergeCell ref="B117:H118"/>
    <mergeCell ref="I117:K118"/>
    <mergeCell ref="L117:Y118"/>
    <mergeCell ref="Z117:AG118"/>
    <mergeCell ref="AP117:AW118"/>
    <mergeCell ref="AX117:BC118"/>
    <mergeCell ref="AH120:AO120"/>
    <mergeCell ref="AH121:AO121"/>
    <mergeCell ref="A119:A120"/>
    <mergeCell ref="B119:H120"/>
    <mergeCell ref="I119:K120"/>
    <mergeCell ref="L119:Y120"/>
    <mergeCell ref="Z119:AG120"/>
    <mergeCell ref="AP119:AW120"/>
    <mergeCell ref="AX119:BC120"/>
    <mergeCell ref="AH122:AO122"/>
    <mergeCell ref="AH123:AO123"/>
    <mergeCell ref="A121:A122"/>
    <mergeCell ref="B121:H122"/>
    <mergeCell ref="I121:K122"/>
    <mergeCell ref="L121:Y122"/>
    <mergeCell ref="Z121:AG122"/>
    <mergeCell ref="AP121:AW122"/>
    <mergeCell ref="AX121:BC122"/>
    <mergeCell ref="AH124:AO124"/>
    <mergeCell ref="AH125:AO125"/>
    <mergeCell ref="A123:A124"/>
    <mergeCell ref="B123:H124"/>
    <mergeCell ref="I123:K124"/>
    <mergeCell ref="L123:Y124"/>
    <mergeCell ref="Z123:AG124"/>
    <mergeCell ref="AP123:AW124"/>
    <mergeCell ref="AX123:BC124"/>
    <mergeCell ref="AH126:AO126"/>
    <mergeCell ref="AH127:AO127"/>
    <mergeCell ref="A125:A126"/>
    <mergeCell ref="B125:H126"/>
    <mergeCell ref="I125:K126"/>
    <mergeCell ref="L125:Y126"/>
    <mergeCell ref="Z125:AG126"/>
    <mergeCell ref="AP125:AW126"/>
    <mergeCell ref="AX125:BC126"/>
    <mergeCell ref="AH128:AO128"/>
    <mergeCell ref="AH129:AO129"/>
    <mergeCell ref="A127:A128"/>
    <mergeCell ref="B127:H128"/>
    <mergeCell ref="I127:K128"/>
    <mergeCell ref="L127:Y128"/>
    <mergeCell ref="Z127:AG128"/>
    <mergeCell ref="AP127:AW128"/>
    <mergeCell ref="AX127:BC128"/>
    <mergeCell ref="AH132:AO132"/>
    <mergeCell ref="AH133:AO133"/>
    <mergeCell ref="Z131:AG132"/>
    <mergeCell ref="AP131:AW132"/>
    <mergeCell ref="AX131:BC132"/>
    <mergeCell ref="AX133:BC134"/>
    <mergeCell ref="AH130:AO130"/>
    <mergeCell ref="AH131:AO131"/>
    <mergeCell ref="A129:A130"/>
    <mergeCell ref="B129:H130"/>
    <mergeCell ref="I129:K130"/>
    <mergeCell ref="L129:Y130"/>
    <mergeCell ref="Z129:AG130"/>
    <mergeCell ref="AP129:AW130"/>
    <mergeCell ref="AX129:BC130"/>
    <mergeCell ref="A131:A132"/>
    <mergeCell ref="B131:H132"/>
    <mergeCell ref="I131:K132"/>
    <mergeCell ref="L131:Y132"/>
    <mergeCell ref="A133:A134"/>
    <mergeCell ref="B133:H134"/>
    <mergeCell ref="I133:K134"/>
    <mergeCell ref="L133:Y134"/>
    <mergeCell ref="Z133:AG134"/>
    <mergeCell ref="AP133:AW134"/>
    <mergeCell ref="A135:A136"/>
    <mergeCell ref="AH135:AO135"/>
    <mergeCell ref="AH134:AO134"/>
    <mergeCell ref="AH136:AO136"/>
    <mergeCell ref="B75:BC75"/>
    <mergeCell ref="B77:U78"/>
    <mergeCell ref="AA77:AL78"/>
    <mergeCell ref="AM77:AQ78"/>
    <mergeCell ref="AR77:BC78"/>
    <mergeCell ref="V78:Z78"/>
    <mergeCell ref="AL80:AN80"/>
    <mergeCell ref="AO80:AP80"/>
    <mergeCell ref="AQ80:AR80"/>
    <mergeCell ref="AS80:AT80"/>
    <mergeCell ref="AU80:AV80"/>
    <mergeCell ref="AW80:AX80"/>
    <mergeCell ref="AY80:AZ80"/>
    <mergeCell ref="BA80:BC80"/>
    <mergeCell ref="B135:H136"/>
    <mergeCell ref="I135:K136"/>
    <mergeCell ref="L135:Y136"/>
    <mergeCell ref="Z135:AG136"/>
    <mergeCell ref="AP135:AW136"/>
    <mergeCell ref="AX135:BC136"/>
    <mergeCell ref="A137:A138"/>
    <mergeCell ref="B137:H138"/>
    <mergeCell ref="I137:K138"/>
    <mergeCell ref="L137:Y138"/>
    <mergeCell ref="Z137:AG138"/>
    <mergeCell ref="AP137:AW138"/>
    <mergeCell ref="AX137:BC138"/>
    <mergeCell ref="AH138:AO138"/>
    <mergeCell ref="AH137:AO137"/>
    <mergeCell ref="AB140:AD140"/>
    <mergeCell ref="AE140:AF140"/>
    <mergeCell ref="AG140:AH140"/>
    <mergeCell ref="AI140:AJ140"/>
    <mergeCell ref="AK140:AL140"/>
    <mergeCell ref="AM140:AN140"/>
    <mergeCell ref="AO140:AP140"/>
    <mergeCell ref="U141:X141"/>
    <mergeCell ref="Z141:AM141"/>
    <mergeCell ref="AO141:AQ141"/>
    <mergeCell ref="AS141:BB141"/>
    <mergeCell ref="S143:Z144"/>
    <mergeCell ref="AA143:AE144"/>
    <mergeCell ref="AH143:AS144"/>
    <mergeCell ref="AU143:AV144"/>
    <mergeCell ref="M144:R144"/>
    <mergeCell ref="B148:BC148"/>
    <mergeCell ref="B150:U151"/>
    <mergeCell ref="V150:Z150"/>
    <mergeCell ref="AA150:AL151"/>
    <mergeCell ref="AM150:AQ151"/>
    <mergeCell ref="AR150:BC151"/>
    <mergeCell ref="V151:Z151"/>
    <mergeCell ref="M143:R143"/>
    <mergeCell ref="AP155:AW155"/>
    <mergeCell ref="A210:A211"/>
    <mergeCell ref="B210:H211"/>
    <mergeCell ref="I210:K211"/>
    <mergeCell ref="L210:Y211"/>
    <mergeCell ref="Z210:AG211"/>
    <mergeCell ref="AH210:AO210"/>
    <mergeCell ref="AP210:AW211"/>
    <mergeCell ref="AX210:BC211"/>
    <mergeCell ref="AH211:AO211"/>
    <mergeCell ref="AP204:AW205"/>
    <mergeCell ref="AP202:AW203"/>
    <mergeCell ref="AP200:AW201"/>
    <mergeCell ref="AP176:AW177"/>
    <mergeCell ref="AP172:AW173"/>
    <mergeCell ref="AP168:AW169"/>
    <mergeCell ref="Z156:AG157"/>
    <mergeCell ref="AH156:AO156"/>
    <mergeCell ref="AP156:AW157"/>
    <mergeCell ref="AX156:BC157"/>
    <mergeCell ref="AH157:AO157"/>
    <mergeCell ref="A156:A157"/>
    <mergeCell ref="B156:H157"/>
    <mergeCell ref="I156:K157"/>
    <mergeCell ref="AS214:BB214"/>
    <mergeCell ref="M216:R216"/>
    <mergeCell ref="S216:Z217"/>
    <mergeCell ref="AA216:AE217"/>
    <mergeCell ref="AH216:AS217"/>
    <mergeCell ref="AU216:AV217"/>
    <mergeCell ref="M217:R217"/>
    <mergeCell ref="AP208:AW209"/>
    <mergeCell ref="AP206:AW207"/>
    <mergeCell ref="AB213:AD213"/>
    <mergeCell ref="AE213:AF213"/>
    <mergeCell ref="AG213:AH213"/>
    <mergeCell ref="AI213:AJ213"/>
    <mergeCell ref="AK213:AL213"/>
    <mergeCell ref="AM213:AN213"/>
    <mergeCell ref="AO213:AP213"/>
    <mergeCell ref="U214:X214"/>
    <mergeCell ref="Z214:AM214"/>
    <mergeCell ref="AO214:AQ214"/>
    <mergeCell ref="AX206:BC207"/>
    <mergeCell ref="AH207:AO207"/>
    <mergeCell ref="AX208:BC209"/>
    <mergeCell ref="Z206:AG207"/>
    <mergeCell ref="AH206:AO206"/>
  </mergeCells>
  <phoneticPr fontId="1"/>
  <printOptions horizontalCentered="1"/>
  <pageMargins left="0.56999999999999995" right="0.67" top="0.74" bottom="0.98425196850393704" header="0.51181102362204722" footer="0.51181102362204722"/>
  <pageSetup paperSize="9" scale="70" orientation="portrait" horizontalDpi="300" verticalDpi="300" r:id="rId1"/>
  <headerFooter alignWithMargins="0"/>
  <ignoredErrors>
    <ignoredError sqref="AH11:AH64 AH84:AH137 AH157:AH210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H124"/>
  <sheetViews>
    <sheetView zoomScaleNormal="100" workbookViewId="0">
      <selection activeCell="D67" sqref="D67:DC68"/>
    </sheetView>
  </sheetViews>
  <sheetFormatPr defaultRowHeight="13.2"/>
  <cols>
    <col min="1" max="1" width="4.88671875" style="1" customWidth="1"/>
    <col min="2" max="2" width="2.6640625" style="72" customWidth="1"/>
    <col min="3" max="3" width="0.77734375" style="1" customWidth="1"/>
    <col min="4" max="107" width="1.21875" style="1" customWidth="1"/>
    <col min="108" max="108" width="0.77734375" style="1" customWidth="1"/>
    <col min="109" max="109" width="2.6640625" style="1" customWidth="1"/>
    <col min="110" max="257" width="9" style="1"/>
    <col min="258" max="258" width="2.6640625" style="1" customWidth="1"/>
    <col min="259" max="259" width="0.77734375" style="1" customWidth="1"/>
    <col min="260" max="363" width="1.21875" style="1" customWidth="1"/>
    <col min="364" max="364" width="0.77734375" style="1" customWidth="1"/>
    <col min="365" max="365" width="2.6640625" style="1" customWidth="1"/>
    <col min="366" max="513" width="9" style="1"/>
    <col min="514" max="514" width="2.6640625" style="1" customWidth="1"/>
    <col min="515" max="515" width="0.77734375" style="1" customWidth="1"/>
    <col min="516" max="619" width="1.21875" style="1" customWidth="1"/>
    <col min="620" max="620" width="0.77734375" style="1" customWidth="1"/>
    <col min="621" max="621" width="2.6640625" style="1" customWidth="1"/>
    <col min="622" max="769" width="9" style="1"/>
    <col min="770" max="770" width="2.6640625" style="1" customWidth="1"/>
    <col min="771" max="771" width="0.77734375" style="1" customWidth="1"/>
    <col min="772" max="875" width="1.21875" style="1" customWidth="1"/>
    <col min="876" max="876" width="0.77734375" style="1" customWidth="1"/>
    <col min="877" max="877" width="2.6640625" style="1" customWidth="1"/>
    <col min="878" max="1025" width="9" style="1"/>
    <col min="1026" max="1026" width="2.6640625" style="1" customWidth="1"/>
    <col min="1027" max="1027" width="0.77734375" style="1" customWidth="1"/>
    <col min="1028" max="1131" width="1.21875" style="1" customWidth="1"/>
    <col min="1132" max="1132" width="0.77734375" style="1" customWidth="1"/>
    <col min="1133" max="1133" width="2.6640625" style="1" customWidth="1"/>
    <col min="1134" max="1281" width="9" style="1"/>
    <col min="1282" max="1282" width="2.6640625" style="1" customWidth="1"/>
    <col min="1283" max="1283" width="0.77734375" style="1" customWidth="1"/>
    <col min="1284" max="1387" width="1.21875" style="1" customWidth="1"/>
    <col min="1388" max="1388" width="0.77734375" style="1" customWidth="1"/>
    <col min="1389" max="1389" width="2.6640625" style="1" customWidth="1"/>
    <col min="1390" max="1537" width="9" style="1"/>
    <col min="1538" max="1538" width="2.6640625" style="1" customWidth="1"/>
    <col min="1539" max="1539" width="0.77734375" style="1" customWidth="1"/>
    <col min="1540" max="1643" width="1.21875" style="1" customWidth="1"/>
    <col min="1644" max="1644" width="0.77734375" style="1" customWidth="1"/>
    <col min="1645" max="1645" width="2.6640625" style="1" customWidth="1"/>
    <col min="1646" max="1793" width="9" style="1"/>
    <col min="1794" max="1794" width="2.6640625" style="1" customWidth="1"/>
    <col min="1795" max="1795" width="0.77734375" style="1" customWidth="1"/>
    <col min="1796" max="1899" width="1.21875" style="1" customWidth="1"/>
    <col min="1900" max="1900" width="0.77734375" style="1" customWidth="1"/>
    <col min="1901" max="1901" width="2.6640625" style="1" customWidth="1"/>
    <col min="1902" max="2049" width="9" style="1"/>
    <col min="2050" max="2050" width="2.6640625" style="1" customWidth="1"/>
    <col min="2051" max="2051" width="0.77734375" style="1" customWidth="1"/>
    <col min="2052" max="2155" width="1.21875" style="1" customWidth="1"/>
    <col min="2156" max="2156" width="0.77734375" style="1" customWidth="1"/>
    <col min="2157" max="2157" width="2.6640625" style="1" customWidth="1"/>
    <col min="2158" max="2305" width="9" style="1"/>
    <col min="2306" max="2306" width="2.6640625" style="1" customWidth="1"/>
    <col min="2307" max="2307" width="0.77734375" style="1" customWidth="1"/>
    <col min="2308" max="2411" width="1.21875" style="1" customWidth="1"/>
    <col min="2412" max="2412" width="0.77734375" style="1" customWidth="1"/>
    <col min="2413" max="2413" width="2.6640625" style="1" customWidth="1"/>
    <col min="2414" max="2561" width="9" style="1"/>
    <col min="2562" max="2562" width="2.6640625" style="1" customWidth="1"/>
    <col min="2563" max="2563" width="0.77734375" style="1" customWidth="1"/>
    <col min="2564" max="2667" width="1.21875" style="1" customWidth="1"/>
    <col min="2668" max="2668" width="0.77734375" style="1" customWidth="1"/>
    <col min="2669" max="2669" width="2.6640625" style="1" customWidth="1"/>
    <col min="2670" max="2817" width="9" style="1"/>
    <col min="2818" max="2818" width="2.6640625" style="1" customWidth="1"/>
    <col min="2819" max="2819" width="0.77734375" style="1" customWidth="1"/>
    <col min="2820" max="2923" width="1.21875" style="1" customWidth="1"/>
    <col min="2924" max="2924" width="0.77734375" style="1" customWidth="1"/>
    <col min="2925" max="2925" width="2.6640625" style="1" customWidth="1"/>
    <col min="2926" max="3073" width="9" style="1"/>
    <col min="3074" max="3074" width="2.6640625" style="1" customWidth="1"/>
    <col min="3075" max="3075" width="0.77734375" style="1" customWidth="1"/>
    <col min="3076" max="3179" width="1.21875" style="1" customWidth="1"/>
    <col min="3180" max="3180" width="0.77734375" style="1" customWidth="1"/>
    <col min="3181" max="3181" width="2.6640625" style="1" customWidth="1"/>
    <col min="3182" max="3329" width="9" style="1"/>
    <col min="3330" max="3330" width="2.6640625" style="1" customWidth="1"/>
    <col min="3331" max="3331" width="0.77734375" style="1" customWidth="1"/>
    <col min="3332" max="3435" width="1.21875" style="1" customWidth="1"/>
    <col min="3436" max="3436" width="0.77734375" style="1" customWidth="1"/>
    <col min="3437" max="3437" width="2.6640625" style="1" customWidth="1"/>
    <col min="3438" max="3585" width="9" style="1"/>
    <col min="3586" max="3586" width="2.6640625" style="1" customWidth="1"/>
    <col min="3587" max="3587" width="0.77734375" style="1" customWidth="1"/>
    <col min="3588" max="3691" width="1.21875" style="1" customWidth="1"/>
    <col min="3692" max="3692" width="0.77734375" style="1" customWidth="1"/>
    <col min="3693" max="3693" width="2.6640625" style="1" customWidth="1"/>
    <col min="3694" max="3841" width="9" style="1"/>
    <col min="3842" max="3842" width="2.6640625" style="1" customWidth="1"/>
    <col min="3843" max="3843" width="0.77734375" style="1" customWidth="1"/>
    <col min="3844" max="3947" width="1.21875" style="1" customWidth="1"/>
    <col min="3948" max="3948" width="0.77734375" style="1" customWidth="1"/>
    <col min="3949" max="3949" width="2.6640625" style="1" customWidth="1"/>
    <col min="3950" max="4097" width="9" style="1"/>
    <col min="4098" max="4098" width="2.6640625" style="1" customWidth="1"/>
    <col min="4099" max="4099" width="0.77734375" style="1" customWidth="1"/>
    <col min="4100" max="4203" width="1.21875" style="1" customWidth="1"/>
    <col min="4204" max="4204" width="0.77734375" style="1" customWidth="1"/>
    <col min="4205" max="4205" width="2.6640625" style="1" customWidth="1"/>
    <col min="4206" max="4353" width="9" style="1"/>
    <col min="4354" max="4354" width="2.6640625" style="1" customWidth="1"/>
    <col min="4355" max="4355" width="0.77734375" style="1" customWidth="1"/>
    <col min="4356" max="4459" width="1.21875" style="1" customWidth="1"/>
    <col min="4460" max="4460" width="0.77734375" style="1" customWidth="1"/>
    <col min="4461" max="4461" width="2.6640625" style="1" customWidth="1"/>
    <col min="4462" max="4609" width="9" style="1"/>
    <col min="4610" max="4610" width="2.6640625" style="1" customWidth="1"/>
    <col min="4611" max="4611" width="0.77734375" style="1" customWidth="1"/>
    <col min="4612" max="4715" width="1.21875" style="1" customWidth="1"/>
    <col min="4716" max="4716" width="0.77734375" style="1" customWidth="1"/>
    <col min="4717" max="4717" width="2.6640625" style="1" customWidth="1"/>
    <col min="4718" max="4865" width="9" style="1"/>
    <col min="4866" max="4866" width="2.6640625" style="1" customWidth="1"/>
    <col min="4867" max="4867" width="0.77734375" style="1" customWidth="1"/>
    <col min="4868" max="4971" width="1.21875" style="1" customWidth="1"/>
    <col min="4972" max="4972" width="0.77734375" style="1" customWidth="1"/>
    <col min="4973" max="4973" width="2.6640625" style="1" customWidth="1"/>
    <col min="4974" max="5121" width="9" style="1"/>
    <col min="5122" max="5122" width="2.6640625" style="1" customWidth="1"/>
    <col min="5123" max="5123" width="0.77734375" style="1" customWidth="1"/>
    <col min="5124" max="5227" width="1.21875" style="1" customWidth="1"/>
    <col min="5228" max="5228" width="0.77734375" style="1" customWidth="1"/>
    <col min="5229" max="5229" width="2.6640625" style="1" customWidth="1"/>
    <col min="5230" max="5377" width="9" style="1"/>
    <col min="5378" max="5378" width="2.6640625" style="1" customWidth="1"/>
    <col min="5379" max="5379" width="0.77734375" style="1" customWidth="1"/>
    <col min="5380" max="5483" width="1.21875" style="1" customWidth="1"/>
    <col min="5484" max="5484" width="0.77734375" style="1" customWidth="1"/>
    <col min="5485" max="5485" width="2.6640625" style="1" customWidth="1"/>
    <col min="5486" max="5633" width="9" style="1"/>
    <col min="5634" max="5634" width="2.6640625" style="1" customWidth="1"/>
    <col min="5635" max="5635" width="0.77734375" style="1" customWidth="1"/>
    <col min="5636" max="5739" width="1.21875" style="1" customWidth="1"/>
    <col min="5740" max="5740" width="0.77734375" style="1" customWidth="1"/>
    <col min="5741" max="5741" width="2.6640625" style="1" customWidth="1"/>
    <col min="5742" max="5889" width="9" style="1"/>
    <col min="5890" max="5890" width="2.6640625" style="1" customWidth="1"/>
    <col min="5891" max="5891" width="0.77734375" style="1" customWidth="1"/>
    <col min="5892" max="5995" width="1.21875" style="1" customWidth="1"/>
    <col min="5996" max="5996" width="0.77734375" style="1" customWidth="1"/>
    <col min="5997" max="5997" width="2.6640625" style="1" customWidth="1"/>
    <col min="5998" max="6145" width="9" style="1"/>
    <col min="6146" max="6146" width="2.6640625" style="1" customWidth="1"/>
    <col min="6147" max="6147" width="0.77734375" style="1" customWidth="1"/>
    <col min="6148" max="6251" width="1.21875" style="1" customWidth="1"/>
    <col min="6252" max="6252" width="0.77734375" style="1" customWidth="1"/>
    <col min="6253" max="6253" width="2.6640625" style="1" customWidth="1"/>
    <col min="6254" max="6401" width="9" style="1"/>
    <col min="6402" max="6402" width="2.6640625" style="1" customWidth="1"/>
    <col min="6403" max="6403" width="0.77734375" style="1" customWidth="1"/>
    <col min="6404" max="6507" width="1.21875" style="1" customWidth="1"/>
    <col min="6508" max="6508" width="0.77734375" style="1" customWidth="1"/>
    <col min="6509" max="6509" width="2.6640625" style="1" customWidth="1"/>
    <col min="6510" max="6657" width="9" style="1"/>
    <col min="6658" max="6658" width="2.6640625" style="1" customWidth="1"/>
    <col min="6659" max="6659" width="0.77734375" style="1" customWidth="1"/>
    <col min="6660" max="6763" width="1.21875" style="1" customWidth="1"/>
    <col min="6764" max="6764" width="0.77734375" style="1" customWidth="1"/>
    <col min="6765" max="6765" width="2.6640625" style="1" customWidth="1"/>
    <col min="6766" max="6913" width="9" style="1"/>
    <col min="6914" max="6914" width="2.6640625" style="1" customWidth="1"/>
    <col min="6915" max="6915" width="0.77734375" style="1" customWidth="1"/>
    <col min="6916" max="7019" width="1.21875" style="1" customWidth="1"/>
    <col min="7020" max="7020" width="0.77734375" style="1" customWidth="1"/>
    <col min="7021" max="7021" width="2.6640625" style="1" customWidth="1"/>
    <col min="7022" max="7169" width="9" style="1"/>
    <col min="7170" max="7170" width="2.6640625" style="1" customWidth="1"/>
    <col min="7171" max="7171" width="0.77734375" style="1" customWidth="1"/>
    <col min="7172" max="7275" width="1.21875" style="1" customWidth="1"/>
    <col min="7276" max="7276" width="0.77734375" style="1" customWidth="1"/>
    <col min="7277" max="7277" width="2.6640625" style="1" customWidth="1"/>
    <col min="7278" max="7425" width="9" style="1"/>
    <col min="7426" max="7426" width="2.6640625" style="1" customWidth="1"/>
    <col min="7427" max="7427" width="0.77734375" style="1" customWidth="1"/>
    <col min="7428" max="7531" width="1.21875" style="1" customWidth="1"/>
    <col min="7532" max="7532" width="0.77734375" style="1" customWidth="1"/>
    <col min="7533" max="7533" width="2.6640625" style="1" customWidth="1"/>
    <col min="7534" max="7681" width="9" style="1"/>
    <col min="7682" max="7682" width="2.6640625" style="1" customWidth="1"/>
    <col min="7683" max="7683" width="0.77734375" style="1" customWidth="1"/>
    <col min="7684" max="7787" width="1.21875" style="1" customWidth="1"/>
    <col min="7788" max="7788" width="0.77734375" style="1" customWidth="1"/>
    <col min="7789" max="7789" width="2.6640625" style="1" customWidth="1"/>
    <col min="7790" max="7937" width="9" style="1"/>
    <col min="7938" max="7938" width="2.6640625" style="1" customWidth="1"/>
    <col min="7939" max="7939" width="0.77734375" style="1" customWidth="1"/>
    <col min="7940" max="8043" width="1.21875" style="1" customWidth="1"/>
    <col min="8044" max="8044" width="0.77734375" style="1" customWidth="1"/>
    <col min="8045" max="8045" width="2.6640625" style="1" customWidth="1"/>
    <col min="8046" max="8193" width="9" style="1"/>
    <col min="8194" max="8194" width="2.6640625" style="1" customWidth="1"/>
    <col min="8195" max="8195" width="0.77734375" style="1" customWidth="1"/>
    <col min="8196" max="8299" width="1.21875" style="1" customWidth="1"/>
    <col min="8300" max="8300" width="0.77734375" style="1" customWidth="1"/>
    <col min="8301" max="8301" width="2.6640625" style="1" customWidth="1"/>
    <col min="8302" max="8449" width="9" style="1"/>
    <col min="8450" max="8450" width="2.6640625" style="1" customWidth="1"/>
    <col min="8451" max="8451" width="0.77734375" style="1" customWidth="1"/>
    <col min="8452" max="8555" width="1.21875" style="1" customWidth="1"/>
    <col min="8556" max="8556" width="0.77734375" style="1" customWidth="1"/>
    <col min="8557" max="8557" width="2.6640625" style="1" customWidth="1"/>
    <col min="8558" max="8705" width="9" style="1"/>
    <col min="8706" max="8706" width="2.6640625" style="1" customWidth="1"/>
    <col min="8707" max="8707" width="0.77734375" style="1" customWidth="1"/>
    <col min="8708" max="8811" width="1.21875" style="1" customWidth="1"/>
    <col min="8812" max="8812" width="0.77734375" style="1" customWidth="1"/>
    <col min="8813" max="8813" width="2.6640625" style="1" customWidth="1"/>
    <col min="8814" max="8961" width="9" style="1"/>
    <col min="8962" max="8962" width="2.6640625" style="1" customWidth="1"/>
    <col min="8963" max="8963" width="0.77734375" style="1" customWidth="1"/>
    <col min="8964" max="9067" width="1.21875" style="1" customWidth="1"/>
    <col min="9068" max="9068" width="0.77734375" style="1" customWidth="1"/>
    <col min="9069" max="9069" width="2.6640625" style="1" customWidth="1"/>
    <col min="9070" max="9217" width="9" style="1"/>
    <col min="9218" max="9218" width="2.6640625" style="1" customWidth="1"/>
    <col min="9219" max="9219" width="0.77734375" style="1" customWidth="1"/>
    <col min="9220" max="9323" width="1.21875" style="1" customWidth="1"/>
    <col min="9324" max="9324" width="0.77734375" style="1" customWidth="1"/>
    <col min="9325" max="9325" width="2.6640625" style="1" customWidth="1"/>
    <col min="9326" max="9473" width="9" style="1"/>
    <col min="9474" max="9474" width="2.6640625" style="1" customWidth="1"/>
    <col min="9475" max="9475" width="0.77734375" style="1" customWidth="1"/>
    <col min="9476" max="9579" width="1.21875" style="1" customWidth="1"/>
    <col min="9580" max="9580" width="0.77734375" style="1" customWidth="1"/>
    <col min="9581" max="9581" width="2.6640625" style="1" customWidth="1"/>
    <col min="9582" max="9729" width="9" style="1"/>
    <col min="9730" max="9730" width="2.6640625" style="1" customWidth="1"/>
    <col min="9731" max="9731" width="0.77734375" style="1" customWidth="1"/>
    <col min="9732" max="9835" width="1.21875" style="1" customWidth="1"/>
    <col min="9836" max="9836" width="0.77734375" style="1" customWidth="1"/>
    <col min="9837" max="9837" width="2.6640625" style="1" customWidth="1"/>
    <col min="9838" max="9985" width="9" style="1"/>
    <col min="9986" max="9986" width="2.6640625" style="1" customWidth="1"/>
    <col min="9987" max="9987" width="0.77734375" style="1" customWidth="1"/>
    <col min="9988" max="10091" width="1.21875" style="1" customWidth="1"/>
    <col min="10092" max="10092" width="0.77734375" style="1" customWidth="1"/>
    <col min="10093" max="10093" width="2.6640625" style="1" customWidth="1"/>
    <col min="10094" max="10241" width="9" style="1"/>
    <col min="10242" max="10242" width="2.6640625" style="1" customWidth="1"/>
    <col min="10243" max="10243" width="0.77734375" style="1" customWidth="1"/>
    <col min="10244" max="10347" width="1.21875" style="1" customWidth="1"/>
    <col min="10348" max="10348" width="0.77734375" style="1" customWidth="1"/>
    <col min="10349" max="10349" width="2.6640625" style="1" customWidth="1"/>
    <col min="10350" max="10497" width="9" style="1"/>
    <col min="10498" max="10498" width="2.6640625" style="1" customWidth="1"/>
    <col min="10499" max="10499" width="0.77734375" style="1" customWidth="1"/>
    <col min="10500" max="10603" width="1.21875" style="1" customWidth="1"/>
    <col min="10604" max="10604" width="0.77734375" style="1" customWidth="1"/>
    <col min="10605" max="10605" width="2.6640625" style="1" customWidth="1"/>
    <col min="10606" max="10753" width="9" style="1"/>
    <col min="10754" max="10754" width="2.6640625" style="1" customWidth="1"/>
    <col min="10755" max="10755" width="0.77734375" style="1" customWidth="1"/>
    <col min="10756" max="10859" width="1.21875" style="1" customWidth="1"/>
    <col min="10860" max="10860" width="0.77734375" style="1" customWidth="1"/>
    <col min="10861" max="10861" width="2.6640625" style="1" customWidth="1"/>
    <col min="10862" max="11009" width="9" style="1"/>
    <col min="11010" max="11010" width="2.6640625" style="1" customWidth="1"/>
    <col min="11011" max="11011" width="0.77734375" style="1" customWidth="1"/>
    <col min="11012" max="11115" width="1.21875" style="1" customWidth="1"/>
    <col min="11116" max="11116" width="0.77734375" style="1" customWidth="1"/>
    <col min="11117" max="11117" width="2.6640625" style="1" customWidth="1"/>
    <col min="11118" max="11265" width="9" style="1"/>
    <col min="11266" max="11266" width="2.6640625" style="1" customWidth="1"/>
    <col min="11267" max="11267" width="0.77734375" style="1" customWidth="1"/>
    <col min="11268" max="11371" width="1.21875" style="1" customWidth="1"/>
    <col min="11372" max="11372" width="0.77734375" style="1" customWidth="1"/>
    <col min="11373" max="11373" width="2.6640625" style="1" customWidth="1"/>
    <col min="11374" max="11521" width="9" style="1"/>
    <col min="11522" max="11522" width="2.6640625" style="1" customWidth="1"/>
    <col min="11523" max="11523" width="0.77734375" style="1" customWidth="1"/>
    <col min="11524" max="11627" width="1.21875" style="1" customWidth="1"/>
    <col min="11628" max="11628" width="0.77734375" style="1" customWidth="1"/>
    <col min="11629" max="11629" width="2.6640625" style="1" customWidth="1"/>
    <col min="11630" max="11777" width="9" style="1"/>
    <col min="11778" max="11778" width="2.6640625" style="1" customWidth="1"/>
    <col min="11779" max="11779" width="0.77734375" style="1" customWidth="1"/>
    <col min="11780" max="11883" width="1.21875" style="1" customWidth="1"/>
    <col min="11884" max="11884" width="0.77734375" style="1" customWidth="1"/>
    <col min="11885" max="11885" width="2.6640625" style="1" customWidth="1"/>
    <col min="11886" max="12033" width="9" style="1"/>
    <col min="12034" max="12034" width="2.6640625" style="1" customWidth="1"/>
    <col min="12035" max="12035" width="0.77734375" style="1" customWidth="1"/>
    <col min="12036" max="12139" width="1.21875" style="1" customWidth="1"/>
    <col min="12140" max="12140" width="0.77734375" style="1" customWidth="1"/>
    <col min="12141" max="12141" width="2.6640625" style="1" customWidth="1"/>
    <col min="12142" max="12289" width="9" style="1"/>
    <col min="12290" max="12290" width="2.6640625" style="1" customWidth="1"/>
    <col min="12291" max="12291" width="0.77734375" style="1" customWidth="1"/>
    <col min="12292" max="12395" width="1.21875" style="1" customWidth="1"/>
    <col min="12396" max="12396" width="0.77734375" style="1" customWidth="1"/>
    <col min="12397" max="12397" width="2.6640625" style="1" customWidth="1"/>
    <col min="12398" max="12545" width="9" style="1"/>
    <col min="12546" max="12546" width="2.6640625" style="1" customWidth="1"/>
    <col min="12547" max="12547" width="0.77734375" style="1" customWidth="1"/>
    <col min="12548" max="12651" width="1.21875" style="1" customWidth="1"/>
    <col min="12652" max="12652" width="0.77734375" style="1" customWidth="1"/>
    <col min="12653" max="12653" width="2.6640625" style="1" customWidth="1"/>
    <col min="12654" max="12801" width="9" style="1"/>
    <col min="12802" max="12802" width="2.6640625" style="1" customWidth="1"/>
    <col min="12803" max="12803" width="0.77734375" style="1" customWidth="1"/>
    <col min="12804" max="12907" width="1.21875" style="1" customWidth="1"/>
    <col min="12908" max="12908" width="0.77734375" style="1" customWidth="1"/>
    <col min="12909" max="12909" width="2.6640625" style="1" customWidth="1"/>
    <col min="12910" max="13057" width="9" style="1"/>
    <col min="13058" max="13058" width="2.6640625" style="1" customWidth="1"/>
    <col min="13059" max="13059" width="0.77734375" style="1" customWidth="1"/>
    <col min="13060" max="13163" width="1.21875" style="1" customWidth="1"/>
    <col min="13164" max="13164" width="0.77734375" style="1" customWidth="1"/>
    <col min="13165" max="13165" width="2.6640625" style="1" customWidth="1"/>
    <col min="13166" max="13313" width="9" style="1"/>
    <col min="13314" max="13314" width="2.6640625" style="1" customWidth="1"/>
    <col min="13315" max="13315" width="0.77734375" style="1" customWidth="1"/>
    <col min="13316" max="13419" width="1.21875" style="1" customWidth="1"/>
    <col min="13420" max="13420" width="0.77734375" style="1" customWidth="1"/>
    <col min="13421" max="13421" width="2.6640625" style="1" customWidth="1"/>
    <col min="13422" max="13569" width="9" style="1"/>
    <col min="13570" max="13570" width="2.6640625" style="1" customWidth="1"/>
    <col min="13571" max="13571" width="0.77734375" style="1" customWidth="1"/>
    <col min="13572" max="13675" width="1.21875" style="1" customWidth="1"/>
    <col min="13676" max="13676" width="0.77734375" style="1" customWidth="1"/>
    <col min="13677" max="13677" width="2.6640625" style="1" customWidth="1"/>
    <col min="13678" max="13825" width="9" style="1"/>
    <col min="13826" max="13826" width="2.6640625" style="1" customWidth="1"/>
    <col min="13827" max="13827" width="0.77734375" style="1" customWidth="1"/>
    <col min="13828" max="13931" width="1.21875" style="1" customWidth="1"/>
    <col min="13932" max="13932" width="0.77734375" style="1" customWidth="1"/>
    <col min="13933" max="13933" width="2.6640625" style="1" customWidth="1"/>
    <col min="13934" max="14081" width="9" style="1"/>
    <col min="14082" max="14082" width="2.6640625" style="1" customWidth="1"/>
    <col min="14083" max="14083" width="0.77734375" style="1" customWidth="1"/>
    <col min="14084" max="14187" width="1.21875" style="1" customWidth="1"/>
    <col min="14188" max="14188" width="0.77734375" style="1" customWidth="1"/>
    <col min="14189" max="14189" width="2.6640625" style="1" customWidth="1"/>
    <col min="14190" max="14337" width="9" style="1"/>
    <col min="14338" max="14338" width="2.6640625" style="1" customWidth="1"/>
    <col min="14339" max="14339" width="0.77734375" style="1" customWidth="1"/>
    <col min="14340" max="14443" width="1.21875" style="1" customWidth="1"/>
    <col min="14444" max="14444" width="0.77734375" style="1" customWidth="1"/>
    <col min="14445" max="14445" width="2.6640625" style="1" customWidth="1"/>
    <col min="14446" max="14593" width="9" style="1"/>
    <col min="14594" max="14594" width="2.6640625" style="1" customWidth="1"/>
    <col min="14595" max="14595" width="0.77734375" style="1" customWidth="1"/>
    <col min="14596" max="14699" width="1.21875" style="1" customWidth="1"/>
    <col min="14700" max="14700" width="0.77734375" style="1" customWidth="1"/>
    <col min="14701" max="14701" width="2.6640625" style="1" customWidth="1"/>
    <col min="14702" max="14849" width="9" style="1"/>
    <col min="14850" max="14850" width="2.6640625" style="1" customWidth="1"/>
    <col min="14851" max="14851" width="0.77734375" style="1" customWidth="1"/>
    <col min="14852" max="14955" width="1.21875" style="1" customWidth="1"/>
    <col min="14956" max="14956" width="0.77734375" style="1" customWidth="1"/>
    <col min="14957" max="14957" width="2.6640625" style="1" customWidth="1"/>
    <col min="14958" max="15105" width="9" style="1"/>
    <col min="15106" max="15106" width="2.6640625" style="1" customWidth="1"/>
    <col min="15107" max="15107" width="0.77734375" style="1" customWidth="1"/>
    <col min="15108" max="15211" width="1.21875" style="1" customWidth="1"/>
    <col min="15212" max="15212" width="0.77734375" style="1" customWidth="1"/>
    <col min="15213" max="15213" width="2.6640625" style="1" customWidth="1"/>
    <col min="15214" max="15361" width="9" style="1"/>
    <col min="15362" max="15362" width="2.6640625" style="1" customWidth="1"/>
    <col min="15363" max="15363" width="0.77734375" style="1" customWidth="1"/>
    <col min="15364" max="15467" width="1.21875" style="1" customWidth="1"/>
    <col min="15468" max="15468" width="0.77734375" style="1" customWidth="1"/>
    <col min="15469" max="15469" width="2.6640625" style="1" customWidth="1"/>
    <col min="15470" max="15617" width="9" style="1"/>
    <col min="15618" max="15618" width="2.6640625" style="1" customWidth="1"/>
    <col min="15619" max="15619" width="0.77734375" style="1" customWidth="1"/>
    <col min="15620" max="15723" width="1.21875" style="1" customWidth="1"/>
    <col min="15724" max="15724" width="0.77734375" style="1" customWidth="1"/>
    <col min="15725" max="15725" width="2.6640625" style="1" customWidth="1"/>
    <col min="15726" max="15873" width="9" style="1"/>
    <col min="15874" max="15874" width="2.6640625" style="1" customWidth="1"/>
    <col min="15875" max="15875" width="0.77734375" style="1" customWidth="1"/>
    <col min="15876" max="15979" width="1.21875" style="1" customWidth="1"/>
    <col min="15980" max="15980" width="0.77734375" style="1" customWidth="1"/>
    <col min="15981" max="15981" width="2.6640625" style="1" customWidth="1"/>
    <col min="15982" max="16129" width="9" style="1"/>
    <col min="16130" max="16130" width="2.6640625" style="1" customWidth="1"/>
    <col min="16131" max="16131" width="0.77734375" style="1" customWidth="1"/>
    <col min="16132" max="16235" width="1.21875" style="1" customWidth="1"/>
    <col min="16236" max="16236" width="0.77734375" style="1" customWidth="1"/>
    <col min="16237" max="16237" width="2.6640625" style="1" customWidth="1"/>
    <col min="16238" max="16384" width="9" style="1"/>
  </cols>
  <sheetData>
    <row r="1" spans="1:109" ht="10.5" customHeight="1">
      <c r="D1" s="386" t="s">
        <v>100</v>
      </c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</row>
    <row r="2" spans="1:109" ht="14.25" customHeight="1"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73"/>
      <c r="AG2" s="73"/>
      <c r="AH2" s="73"/>
      <c r="AI2" s="73"/>
      <c r="AJ2" s="73"/>
      <c r="AK2" s="73"/>
      <c r="AL2" s="73"/>
      <c r="AM2" s="73"/>
      <c r="AN2" s="73"/>
      <c r="AQ2" s="388">
        <f>基礎データ!D2</f>
        <v>0</v>
      </c>
      <c r="AR2" s="388"/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8"/>
      <c r="BE2" s="388"/>
      <c r="BF2" s="388"/>
      <c r="BG2" s="388"/>
      <c r="BH2" s="388"/>
      <c r="BI2" s="388"/>
      <c r="BJ2" s="388"/>
      <c r="BK2" s="388"/>
      <c r="BL2" s="388"/>
      <c r="BM2" s="388"/>
      <c r="BN2" s="388"/>
      <c r="BO2" s="388"/>
      <c r="BP2" s="388"/>
      <c r="BQ2" s="388"/>
      <c r="BR2" s="388"/>
      <c r="BS2" s="388"/>
      <c r="BT2" s="388"/>
      <c r="BU2" s="388"/>
      <c r="BV2" s="388"/>
      <c r="BW2" s="388"/>
      <c r="BX2" s="388"/>
      <c r="BY2" s="388"/>
      <c r="BZ2" s="388"/>
      <c r="CA2" s="388"/>
      <c r="CB2" s="388"/>
      <c r="CC2" s="388"/>
      <c r="CD2" s="388"/>
      <c r="CE2" s="388"/>
      <c r="CF2" s="388"/>
      <c r="CG2" s="388"/>
      <c r="CH2" s="388"/>
      <c r="CI2" s="388"/>
      <c r="CJ2" s="388"/>
      <c r="CK2" s="388"/>
      <c r="CL2" s="388"/>
      <c r="CM2" s="388"/>
      <c r="CN2" s="388"/>
      <c r="CO2" s="388"/>
      <c r="CP2" s="388"/>
      <c r="CQ2" s="388"/>
      <c r="CR2" s="388"/>
      <c r="CS2" s="388"/>
      <c r="CT2" s="388"/>
      <c r="CU2" s="388"/>
      <c r="CV2" s="388"/>
      <c r="CW2" s="292"/>
      <c r="CX2" s="292"/>
      <c r="CY2" s="292"/>
      <c r="CZ2" s="292"/>
      <c r="DA2" s="292"/>
      <c r="DB2" s="292"/>
      <c r="DC2" s="292"/>
    </row>
    <row r="3" spans="1:109" ht="14.25" customHeight="1"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74"/>
      <c r="AG3" s="74"/>
      <c r="AH3" s="74"/>
      <c r="AI3" s="74"/>
      <c r="AJ3" s="74"/>
      <c r="AK3" s="234" t="s">
        <v>43</v>
      </c>
      <c r="AL3" s="234"/>
      <c r="AM3" s="234"/>
      <c r="AN3" s="234"/>
      <c r="AO3" s="234"/>
      <c r="AP3" s="234"/>
      <c r="AQ3" s="389"/>
      <c r="AR3" s="389"/>
      <c r="AS3" s="389"/>
      <c r="AT3" s="389"/>
      <c r="AU3" s="389"/>
      <c r="AV3" s="389"/>
      <c r="AW3" s="389"/>
      <c r="AX3" s="389"/>
      <c r="AY3" s="389"/>
      <c r="AZ3" s="389"/>
      <c r="BA3" s="389"/>
      <c r="BB3" s="389"/>
      <c r="BC3" s="389"/>
      <c r="BD3" s="389"/>
      <c r="BE3" s="389"/>
      <c r="BF3" s="389"/>
      <c r="BG3" s="389"/>
      <c r="BH3" s="389"/>
      <c r="BI3" s="389"/>
      <c r="BJ3" s="389"/>
      <c r="BK3" s="389"/>
      <c r="BL3" s="389"/>
      <c r="BM3" s="389"/>
      <c r="BN3" s="389"/>
      <c r="BO3" s="389"/>
      <c r="BP3" s="389"/>
      <c r="BQ3" s="389"/>
      <c r="BR3" s="389"/>
      <c r="BS3" s="389"/>
      <c r="BT3" s="389"/>
      <c r="BU3" s="389"/>
      <c r="BV3" s="389"/>
      <c r="BW3" s="389"/>
      <c r="BX3" s="389"/>
      <c r="BY3" s="389"/>
      <c r="BZ3" s="389"/>
      <c r="CA3" s="389"/>
      <c r="CB3" s="389"/>
      <c r="CC3" s="389"/>
      <c r="CD3" s="389"/>
      <c r="CE3" s="389"/>
      <c r="CF3" s="389"/>
      <c r="CG3" s="389"/>
      <c r="CH3" s="389"/>
      <c r="CI3" s="389"/>
      <c r="CJ3" s="389"/>
      <c r="CK3" s="389"/>
      <c r="CL3" s="389"/>
      <c r="CM3" s="389"/>
      <c r="CN3" s="389"/>
      <c r="CO3" s="389"/>
      <c r="CP3" s="389"/>
      <c r="CQ3" s="389"/>
      <c r="CR3" s="389"/>
      <c r="CS3" s="389"/>
      <c r="CT3" s="389"/>
      <c r="CU3" s="389"/>
      <c r="CV3" s="389"/>
      <c r="CW3" s="339"/>
      <c r="CX3" s="339"/>
      <c r="CY3" s="339"/>
      <c r="CZ3" s="339"/>
      <c r="DA3" s="339"/>
      <c r="DB3" s="339"/>
      <c r="DC3" s="339"/>
    </row>
    <row r="4" spans="1:109" ht="13.5" customHeight="1">
      <c r="D4" s="146" t="s">
        <v>47</v>
      </c>
      <c r="E4" s="146"/>
      <c r="F4" s="146"/>
      <c r="G4" s="146"/>
      <c r="H4" s="146"/>
      <c r="I4" s="390" t="s">
        <v>102</v>
      </c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2"/>
      <c r="AI4" s="154" t="s">
        <v>1</v>
      </c>
      <c r="AJ4" s="155"/>
      <c r="AK4" s="155"/>
      <c r="AL4" s="155"/>
      <c r="AM4" s="393" t="s">
        <v>103</v>
      </c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5"/>
      <c r="AZ4" s="393" t="s">
        <v>137</v>
      </c>
      <c r="BA4" s="394"/>
      <c r="BB4" s="394"/>
      <c r="BC4" s="394"/>
      <c r="BD4" s="394"/>
      <c r="BE4" s="394"/>
      <c r="BF4" s="394"/>
      <c r="BG4" s="394"/>
      <c r="BH4" s="395"/>
      <c r="BI4" s="396" t="s">
        <v>138</v>
      </c>
      <c r="BJ4" s="155"/>
      <c r="BK4" s="155"/>
      <c r="BL4" s="155"/>
      <c r="BM4" s="155"/>
      <c r="BN4" s="155"/>
      <c r="BO4" s="396" t="s">
        <v>139</v>
      </c>
      <c r="BP4" s="155"/>
      <c r="BQ4" s="155"/>
      <c r="BR4" s="155"/>
      <c r="BS4" s="155"/>
      <c r="BT4" s="156"/>
      <c r="BU4" s="393" t="s">
        <v>140</v>
      </c>
      <c r="BV4" s="394"/>
      <c r="BW4" s="394"/>
      <c r="BX4" s="394"/>
      <c r="BY4" s="394"/>
      <c r="BZ4" s="394"/>
      <c r="CA4" s="394"/>
      <c r="CB4" s="395"/>
      <c r="CC4" s="154" t="s">
        <v>152</v>
      </c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6"/>
      <c r="DE4" s="100"/>
    </row>
    <row r="5" spans="1:109" ht="15" customHeight="1">
      <c r="B5" s="300" t="s">
        <v>136</v>
      </c>
      <c r="D5" s="146"/>
      <c r="E5" s="146"/>
      <c r="F5" s="146"/>
      <c r="G5" s="146"/>
      <c r="H5" s="146"/>
      <c r="I5" s="233" t="s">
        <v>104</v>
      </c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5"/>
      <c r="AI5" s="233"/>
      <c r="AJ5" s="234"/>
      <c r="AK5" s="234"/>
      <c r="AL5" s="234"/>
      <c r="AM5" s="380" t="s">
        <v>105</v>
      </c>
      <c r="AN5" s="381"/>
      <c r="AO5" s="381"/>
      <c r="AP5" s="381"/>
      <c r="AQ5" s="381"/>
      <c r="AR5" s="381"/>
      <c r="AS5" s="381"/>
      <c r="AT5" s="381"/>
      <c r="AU5" s="381"/>
      <c r="AV5" s="381"/>
      <c r="AW5" s="381"/>
      <c r="AX5" s="381"/>
      <c r="AY5" s="382"/>
      <c r="AZ5" s="380" t="s">
        <v>105</v>
      </c>
      <c r="BA5" s="381"/>
      <c r="BB5" s="381"/>
      <c r="BC5" s="381"/>
      <c r="BD5" s="381"/>
      <c r="BE5" s="381"/>
      <c r="BF5" s="381"/>
      <c r="BG5" s="381"/>
      <c r="BH5" s="382"/>
      <c r="BI5" s="233"/>
      <c r="BJ5" s="234"/>
      <c r="BK5" s="234"/>
      <c r="BL5" s="234"/>
      <c r="BM5" s="234"/>
      <c r="BN5" s="234"/>
      <c r="BO5" s="233"/>
      <c r="BP5" s="234"/>
      <c r="BQ5" s="234"/>
      <c r="BR5" s="234"/>
      <c r="BS5" s="234"/>
      <c r="BT5" s="235"/>
      <c r="BU5" s="383" t="s">
        <v>141</v>
      </c>
      <c r="BV5" s="384"/>
      <c r="BW5" s="384"/>
      <c r="BX5" s="384"/>
      <c r="BY5" s="384"/>
      <c r="BZ5" s="384"/>
      <c r="CA5" s="384"/>
      <c r="CB5" s="385"/>
      <c r="CC5" s="233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5"/>
      <c r="DE5" s="100"/>
    </row>
    <row r="6" spans="1:109" ht="12" customHeight="1">
      <c r="A6" s="275"/>
      <c r="B6" s="300"/>
      <c r="D6" s="329">
        <v>1</v>
      </c>
      <c r="E6" s="329"/>
      <c r="F6" s="329"/>
      <c r="G6" s="329"/>
      <c r="H6" s="329"/>
      <c r="I6" s="335" t="str">
        <f>IF(A6="","",VLOOKUP(A6,基礎データ!$A$9:$M$158,4,0))</f>
        <v/>
      </c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7"/>
      <c r="AI6" s="369" t="str">
        <f>IF($A6="","",VLOOKUP(A6,基礎データ!$A$9:$M$158,2,0))</f>
        <v/>
      </c>
      <c r="AJ6" s="370"/>
      <c r="AK6" s="370"/>
      <c r="AL6" s="370"/>
      <c r="AM6" s="341" t="str">
        <f>IF(A6="","",VLOOKUP(A6,基礎データ!$A$9:$M$158,5,0))</f>
        <v/>
      </c>
      <c r="AN6" s="342"/>
      <c r="AO6" s="342"/>
      <c r="AP6" s="342"/>
      <c r="AQ6" s="342"/>
      <c r="AR6" s="342"/>
      <c r="AS6" s="342"/>
      <c r="AT6" s="342"/>
      <c r="AU6" s="342"/>
      <c r="AV6" s="342"/>
      <c r="AW6" s="342"/>
      <c r="AX6" s="342"/>
      <c r="AY6" s="343"/>
      <c r="AZ6" s="347" t="str">
        <f>IF(A6="","",VLOOKUP(A6,基礎データ!$A$9:$M$158,6,0))</f>
        <v/>
      </c>
      <c r="BA6" s="348"/>
      <c r="BB6" s="348"/>
      <c r="BC6" s="348"/>
      <c r="BD6" s="348"/>
      <c r="BE6" s="348"/>
      <c r="BF6" s="348"/>
      <c r="BG6" s="348"/>
      <c r="BH6" s="349"/>
      <c r="BI6" s="315" t="str">
        <f>IF(A6="","",VLOOKUP(A6,基礎データ!$A$9:$M$158,8,0))</f>
        <v/>
      </c>
      <c r="BJ6" s="316"/>
      <c r="BK6" s="316"/>
      <c r="BL6" s="316"/>
      <c r="BM6" s="316"/>
      <c r="BN6" s="318"/>
      <c r="BO6" s="315" t="str">
        <f>IF(A6="","",VLOOKUP(A6,基礎データ!$A$9:$M$158,9,0))</f>
        <v/>
      </c>
      <c r="BP6" s="316"/>
      <c r="BQ6" s="316"/>
      <c r="BR6" s="316"/>
      <c r="BS6" s="316"/>
      <c r="BT6" s="318"/>
      <c r="BU6" s="369" t="str">
        <f>IF($A6="","",VLOOKUP($A6,基礎データ!$A$9:$M$158,10,0))</f>
        <v/>
      </c>
      <c r="BV6" s="370"/>
      <c r="BW6" s="370"/>
      <c r="BX6" s="370"/>
      <c r="BY6" s="369" t="str">
        <f>IF($A6="","",VLOOKUP($A6,基礎データ!$A$9:$M$158,11,0))</f>
        <v/>
      </c>
      <c r="BZ6" s="370"/>
      <c r="CA6" s="370"/>
      <c r="CB6" s="370"/>
      <c r="CC6" s="320" t="str">
        <f>IF(A6="","",VLOOKUP(A6,基礎データ!$A$9:$M$158,12,0))</f>
        <v/>
      </c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 t="str">
        <f>IF(A6="","()",IF(VLOOKUP(A6,基礎データ!$A$9:$M$158,13,0)="","()","("&amp;VLOOKUP(A6,基礎データ!$A$9:$M$158,13,0)&amp;")"))</f>
        <v>()</v>
      </c>
      <c r="CV6" s="321"/>
      <c r="CW6" s="321"/>
      <c r="CX6" s="321"/>
      <c r="CY6" s="321"/>
      <c r="CZ6" s="321"/>
      <c r="DA6" s="321"/>
      <c r="DB6" s="321"/>
      <c r="DC6" s="324"/>
      <c r="DD6" s="28"/>
      <c r="DE6" s="375" t="s">
        <v>153</v>
      </c>
    </row>
    <row r="7" spans="1:109" ht="26.1" customHeight="1">
      <c r="A7" s="275"/>
      <c r="B7" s="300"/>
      <c r="D7" s="329"/>
      <c r="E7" s="329"/>
      <c r="F7" s="329"/>
      <c r="G7" s="329"/>
      <c r="H7" s="329"/>
      <c r="I7" s="301" t="str">
        <f>IF(A6="","",VLOOKUP(A6,基礎データ!$A$9:$M$158,3,0))</f>
        <v/>
      </c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3"/>
      <c r="AI7" s="369"/>
      <c r="AJ7" s="370"/>
      <c r="AK7" s="370"/>
      <c r="AL7" s="370"/>
      <c r="AM7" s="371"/>
      <c r="AN7" s="372"/>
      <c r="AO7" s="372"/>
      <c r="AP7" s="372"/>
      <c r="AQ7" s="372"/>
      <c r="AR7" s="372"/>
      <c r="AS7" s="372"/>
      <c r="AT7" s="372"/>
      <c r="AU7" s="372"/>
      <c r="AV7" s="372"/>
      <c r="AW7" s="372"/>
      <c r="AX7" s="372"/>
      <c r="AY7" s="373"/>
      <c r="AZ7" s="350"/>
      <c r="BA7" s="351"/>
      <c r="BB7" s="351"/>
      <c r="BC7" s="351"/>
      <c r="BD7" s="351"/>
      <c r="BE7" s="351"/>
      <c r="BF7" s="351"/>
      <c r="BG7" s="351"/>
      <c r="BH7" s="352"/>
      <c r="BI7" s="317"/>
      <c r="BJ7" s="292"/>
      <c r="BK7" s="292"/>
      <c r="BL7" s="292"/>
      <c r="BM7" s="292"/>
      <c r="BN7" s="319"/>
      <c r="BO7" s="317"/>
      <c r="BP7" s="292"/>
      <c r="BQ7" s="292"/>
      <c r="BR7" s="292"/>
      <c r="BS7" s="292"/>
      <c r="BT7" s="319"/>
      <c r="BU7" s="369"/>
      <c r="BV7" s="370"/>
      <c r="BW7" s="370"/>
      <c r="BX7" s="370"/>
      <c r="BY7" s="369"/>
      <c r="BZ7" s="370"/>
      <c r="CA7" s="370"/>
      <c r="CB7" s="370"/>
      <c r="CC7" s="374"/>
      <c r="CD7" s="325"/>
      <c r="CE7" s="325"/>
      <c r="CF7" s="325"/>
      <c r="CG7" s="325"/>
      <c r="CH7" s="325"/>
      <c r="CI7" s="325"/>
      <c r="CJ7" s="325"/>
      <c r="CK7" s="325"/>
      <c r="CL7" s="325"/>
      <c r="CM7" s="325"/>
      <c r="CN7" s="325"/>
      <c r="CO7" s="325"/>
      <c r="CP7" s="325"/>
      <c r="CQ7" s="325"/>
      <c r="CR7" s="325"/>
      <c r="CS7" s="325"/>
      <c r="CT7" s="325"/>
      <c r="CU7" s="325"/>
      <c r="CV7" s="325"/>
      <c r="CW7" s="325"/>
      <c r="CX7" s="325"/>
      <c r="CY7" s="325"/>
      <c r="CZ7" s="325"/>
      <c r="DA7" s="325"/>
      <c r="DB7" s="325"/>
      <c r="DC7" s="326"/>
      <c r="DD7" s="28"/>
      <c r="DE7" s="379"/>
    </row>
    <row r="8" spans="1:109" ht="12" customHeight="1">
      <c r="A8" s="275"/>
      <c r="B8" s="300"/>
      <c r="D8" s="329">
        <v>2</v>
      </c>
      <c r="E8" s="329"/>
      <c r="F8" s="329"/>
      <c r="G8" s="329"/>
      <c r="H8" s="329"/>
      <c r="I8" s="335" t="str">
        <f>IF(A8="","",VLOOKUP(A8,基礎データ!$A$9:$M$158,4,0))</f>
        <v/>
      </c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7"/>
      <c r="AI8" s="369" t="str">
        <f>IF($A8="","",VLOOKUP(A8,基礎データ!$A$9:$M$158,2,0))</f>
        <v/>
      </c>
      <c r="AJ8" s="370"/>
      <c r="AK8" s="370"/>
      <c r="AL8" s="370"/>
      <c r="AM8" s="341" t="str">
        <f>IF(A8="","",VLOOKUP(A8,基礎データ!$A$9:$M$158,5,0))</f>
        <v/>
      </c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3"/>
      <c r="AZ8" s="347" t="str">
        <f>IF(A8="","",VLOOKUP(A8,基礎データ!$A$9:$M$158,6,0))</f>
        <v/>
      </c>
      <c r="BA8" s="348"/>
      <c r="BB8" s="348"/>
      <c r="BC8" s="348"/>
      <c r="BD8" s="348"/>
      <c r="BE8" s="348"/>
      <c r="BF8" s="348"/>
      <c r="BG8" s="348"/>
      <c r="BH8" s="349"/>
      <c r="BI8" s="315" t="str">
        <f>IF(A8="","",VLOOKUP(A8,基礎データ!$A$9:$M$158,8,0))</f>
        <v/>
      </c>
      <c r="BJ8" s="316"/>
      <c r="BK8" s="316"/>
      <c r="BL8" s="316"/>
      <c r="BM8" s="316"/>
      <c r="BN8" s="318"/>
      <c r="BO8" s="316" t="str">
        <f>IF(A8="","",VLOOKUP(A8,基礎データ!$A$9:$M$158,9,0))</f>
        <v/>
      </c>
      <c r="BP8" s="316"/>
      <c r="BQ8" s="316"/>
      <c r="BR8" s="316"/>
      <c r="BS8" s="316"/>
      <c r="BT8" s="318"/>
      <c r="BU8" s="315" t="str">
        <f>IF($A8="","",VLOOKUP($A8,基礎データ!$A$9:$M$158,10,0))</f>
        <v/>
      </c>
      <c r="BV8" s="316"/>
      <c r="BW8" s="316"/>
      <c r="BX8" s="316"/>
      <c r="BY8" s="315" t="str">
        <f>IF($A8="","",VLOOKUP($A8,基礎データ!$A$9:$M$158,11,0))</f>
        <v/>
      </c>
      <c r="BZ8" s="316"/>
      <c r="CA8" s="316"/>
      <c r="CB8" s="318"/>
      <c r="CC8" s="320" t="str">
        <f>IF(A8="","",VLOOKUP(A8,基礎データ!$A$9:$M$158,12,0))</f>
        <v/>
      </c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  <c r="CR8" s="321"/>
      <c r="CS8" s="321"/>
      <c r="CT8" s="321"/>
      <c r="CU8" s="321" t="str">
        <f>IF(A8="","()",IF(VLOOKUP(A8,基礎データ!$A$9:$M$158,13,0)="","()","("&amp;VLOOKUP(A8,基礎データ!$A$9:$M$158,13,0)&amp;")"))</f>
        <v>()</v>
      </c>
      <c r="CV8" s="321"/>
      <c r="CW8" s="321"/>
      <c r="CX8" s="321"/>
      <c r="CY8" s="321"/>
      <c r="CZ8" s="321"/>
      <c r="DA8" s="321"/>
      <c r="DB8" s="321"/>
      <c r="DC8" s="324"/>
      <c r="DD8" s="28"/>
      <c r="DE8" s="379"/>
    </row>
    <row r="9" spans="1:109" ht="26.1" customHeight="1">
      <c r="A9" s="275"/>
      <c r="B9" s="300"/>
      <c r="D9" s="329"/>
      <c r="E9" s="329"/>
      <c r="F9" s="329"/>
      <c r="G9" s="329"/>
      <c r="H9" s="329"/>
      <c r="I9" s="301" t="str">
        <f>IF(A8="","",VLOOKUP(A8,基礎データ!$A$9:$M$158,3,0))</f>
        <v/>
      </c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3"/>
      <c r="AI9" s="369"/>
      <c r="AJ9" s="370"/>
      <c r="AK9" s="370"/>
      <c r="AL9" s="370"/>
      <c r="AM9" s="371"/>
      <c r="AN9" s="372"/>
      <c r="AO9" s="372"/>
      <c r="AP9" s="372"/>
      <c r="AQ9" s="372"/>
      <c r="AR9" s="372"/>
      <c r="AS9" s="372"/>
      <c r="AT9" s="372"/>
      <c r="AU9" s="372"/>
      <c r="AV9" s="372"/>
      <c r="AW9" s="372"/>
      <c r="AX9" s="372"/>
      <c r="AY9" s="373"/>
      <c r="AZ9" s="350"/>
      <c r="BA9" s="351"/>
      <c r="BB9" s="351"/>
      <c r="BC9" s="351"/>
      <c r="BD9" s="351"/>
      <c r="BE9" s="351"/>
      <c r="BF9" s="351"/>
      <c r="BG9" s="351"/>
      <c r="BH9" s="352"/>
      <c r="BI9" s="317"/>
      <c r="BJ9" s="292"/>
      <c r="BK9" s="292"/>
      <c r="BL9" s="292"/>
      <c r="BM9" s="292"/>
      <c r="BN9" s="319"/>
      <c r="BO9" s="292"/>
      <c r="BP9" s="292"/>
      <c r="BQ9" s="292"/>
      <c r="BR9" s="292"/>
      <c r="BS9" s="292"/>
      <c r="BT9" s="319"/>
      <c r="BU9" s="317"/>
      <c r="BV9" s="292"/>
      <c r="BW9" s="292"/>
      <c r="BX9" s="292"/>
      <c r="BY9" s="317"/>
      <c r="BZ9" s="292"/>
      <c r="CA9" s="292"/>
      <c r="CB9" s="319"/>
      <c r="CC9" s="374"/>
      <c r="CD9" s="325"/>
      <c r="CE9" s="325"/>
      <c r="CF9" s="325"/>
      <c r="CG9" s="325"/>
      <c r="CH9" s="325"/>
      <c r="CI9" s="325"/>
      <c r="CJ9" s="325"/>
      <c r="CK9" s="325"/>
      <c r="CL9" s="325"/>
      <c r="CM9" s="325"/>
      <c r="CN9" s="325"/>
      <c r="CO9" s="325"/>
      <c r="CP9" s="325"/>
      <c r="CQ9" s="325"/>
      <c r="CR9" s="325"/>
      <c r="CS9" s="325"/>
      <c r="CT9" s="325"/>
      <c r="CU9" s="325"/>
      <c r="CV9" s="325"/>
      <c r="CW9" s="325"/>
      <c r="CX9" s="325"/>
      <c r="CY9" s="325"/>
      <c r="CZ9" s="325"/>
      <c r="DA9" s="325"/>
      <c r="DB9" s="325"/>
      <c r="DC9" s="326"/>
      <c r="DD9" s="28"/>
      <c r="DE9" s="379"/>
    </row>
    <row r="10" spans="1:109" ht="12" customHeight="1">
      <c r="A10" s="275"/>
      <c r="B10" s="300"/>
      <c r="D10" s="329">
        <v>3</v>
      </c>
      <c r="E10" s="329"/>
      <c r="F10" s="329"/>
      <c r="G10" s="329"/>
      <c r="H10" s="329"/>
      <c r="I10" s="335" t="str">
        <f>IF(A10="","",VLOOKUP(A10,基礎データ!$A$9:$M$158,4,0))</f>
        <v/>
      </c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7"/>
      <c r="AI10" s="369" t="str">
        <f>IF($A10="","",VLOOKUP(A10,基礎データ!$A$9:$M$158,2,0))</f>
        <v/>
      </c>
      <c r="AJ10" s="370"/>
      <c r="AK10" s="370"/>
      <c r="AL10" s="370"/>
      <c r="AM10" s="341" t="str">
        <f>IF(A10="","",VLOOKUP(A10,基礎データ!$A$9:$M$158,5,0))</f>
        <v/>
      </c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3"/>
      <c r="AZ10" s="347" t="str">
        <f>IF(A10="","",VLOOKUP(A10,基礎データ!$A$9:$M$158,6,0))</f>
        <v/>
      </c>
      <c r="BA10" s="348"/>
      <c r="BB10" s="348"/>
      <c r="BC10" s="348"/>
      <c r="BD10" s="348"/>
      <c r="BE10" s="348"/>
      <c r="BF10" s="348"/>
      <c r="BG10" s="348"/>
      <c r="BH10" s="349"/>
      <c r="BI10" s="315" t="str">
        <f>IF(A10="","",VLOOKUP(A10,基礎データ!$A$9:$M$158,8,0))</f>
        <v/>
      </c>
      <c r="BJ10" s="316"/>
      <c r="BK10" s="316"/>
      <c r="BL10" s="316"/>
      <c r="BM10" s="316"/>
      <c r="BN10" s="318"/>
      <c r="BO10" s="316" t="str">
        <f>IF(A10="","",VLOOKUP(A10,基礎データ!$A$9:$M$158,9,0))</f>
        <v/>
      </c>
      <c r="BP10" s="316"/>
      <c r="BQ10" s="316"/>
      <c r="BR10" s="316"/>
      <c r="BS10" s="316"/>
      <c r="BT10" s="318"/>
      <c r="BU10" s="315" t="str">
        <f>IF($A10="","",VLOOKUP($A10,基礎データ!$A$9:$M$158,10,0))</f>
        <v/>
      </c>
      <c r="BV10" s="316"/>
      <c r="BW10" s="316"/>
      <c r="BX10" s="316"/>
      <c r="BY10" s="315" t="str">
        <f>IF($A10="","",VLOOKUP($A10,基礎データ!$A$9:$M$158,11,0))</f>
        <v/>
      </c>
      <c r="BZ10" s="316"/>
      <c r="CA10" s="316"/>
      <c r="CB10" s="318"/>
      <c r="CC10" s="320" t="str">
        <f>IF(A10="","",VLOOKUP(A10,基礎データ!$A$9:$M$158,12,0))</f>
        <v/>
      </c>
      <c r="CD10" s="321"/>
      <c r="CE10" s="321"/>
      <c r="CF10" s="321"/>
      <c r="CG10" s="321"/>
      <c r="CH10" s="321"/>
      <c r="CI10" s="321"/>
      <c r="CJ10" s="321"/>
      <c r="CK10" s="321"/>
      <c r="CL10" s="321"/>
      <c r="CM10" s="321"/>
      <c r="CN10" s="321"/>
      <c r="CO10" s="321"/>
      <c r="CP10" s="321"/>
      <c r="CQ10" s="321"/>
      <c r="CR10" s="321"/>
      <c r="CS10" s="321"/>
      <c r="CT10" s="321"/>
      <c r="CU10" s="321" t="str">
        <f>IF(A10="","()",IF(VLOOKUP(A10,基礎データ!$A$9:$M$158,13,0)="","()","("&amp;VLOOKUP(A10,基礎データ!$A$9:$M$158,13,0)&amp;")"))</f>
        <v>()</v>
      </c>
      <c r="CV10" s="321"/>
      <c r="CW10" s="321"/>
      <c r="CX10" s="321"/>
      <c r="CY10" s="321"/>
      <c r="CZ10" s="321"/>
      <c r="DA10" s="321"/>
      <c r="DB10" s="321"/>
      <c r="DC10" s="324"/>
      <c r="DD10" s="28"/>
      <c r="DE10" s="379"/>
    </row>
    <row r="11" spans="1:109" ht="26.1" customHeight="1">
      <c r="A11" s="275"/>
      <c r="B11" s="300"/>
      <c r="D11" s="329"/>
      <c r="E11" s="329"/>
      <c r="F11" s="329"/>
      <c r="G11" s="329"/>
      <c r="H11" s="329"/>
      <c r="I11" s="301" t="str">
        <f>IF(A10="","",VLOOKUP(A10,基礎データ!$A$9:$M$158,3,0))</f>
        <v/>
      </c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3"/>
      <c r="AI11" s="369"/>
      <c r="AJ11" s="370"/>
      <c r="AK11" s="370"/>
      <c r="AL11" s="370"/>
      <c r="AM11" s="371"/>
      <c r="AN11" s="372"/>
      <c r="AO11" s="372"/>
      <c r="AP11" s="372"/>
      <c r="AQ11" s="372"/>
      <c r="AR11" s="372"/>
      <c r="AS11" s="372"/>
      <c r="AT11" s="372"/>
      <c r="AU11" s="372"/>
      <c r="AV11" s="372"/>
      <c r="AW11" s="372"/>
      <c r="AX11" s="372"/>
      <c r="AY11" s="373"/>
      <c r="AZ11" s="350"/>
      <c r="BA11" s="351"/>
      <c r="BB11" s="351"/>
      <c r="BC11" s="351"/>
      <c r="BD11" s="351"/>
      <c r="BE11" s="351"/>
      <c r="BF11" s="351"/>
      <c r="BG11" s="351"/>
      <c r="BH11" s="352"/>
      <c r="BI11" s="317"/>
      <c r="BJ11" s="292"/>
      <c r="BK11" s="292"/>
      <c r="BL11" s="292"/>
      <c r="BM11" s="292"/>
      <c r="BN11" s="319"/>
      <c r="BO11" s="292"/>
      <c r="BP11" s="292"/>
      <c r="BQ11" s="292"/>
      <c r="BR11" s="292"/>
      <c r="BS11" s="292"/>
      <c r="BT11" s="319"/>
      <c r="BU11" s="317"/>
      <c r="BV11" s="292"/>
      <c r="BW11" s="292"/>
      <c r="BX11" s="292"/>
      <c r="BY11" s="317"/>
      <c r="BZ11" s="292"/>
      <c r="CA11" s="292"/>
      <c r="CB11" s="319"/>
      <c r="CC11" s="374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6"/>
      <c r="DD11" s="28"/>
      <c r="DE11" s="379"/>
    </row>
    <row r="12" spans="1:109" ht="12" customHeight="1">
      <c r="A12" s="275"/>
      <c r="B12" s="300"/>
      <c r="D12" s="329">
        <v>4</v>
      </c>
      <c r="E12" s="329"/>
      <c r="F12" s="329"/>
      <c r="G12" s="329"/>
      <c r="H12" s="329"/>
      <c r="I12" s="335" t="str">
        <f>IF(A12="","",VLOOKUP(A12,基礎データ!$A$9:$M$158,4,0))</f>
        <v/>
      </c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7"/>
      <c r="AI12" s="369" t="str">
        <f>IF($A12="","",VLOOKUP(A12,基礎データ!$A$9:$M$158,2,0))</f>
        <v/>
      </c>
      <c r="AJ12" s="370"/>
      <c r="AK12" s="370"/>
      <c r="AL12" s="370"/>
      <c r="AM12" s="341" t="str">
        <f>IF(A12="","",VLOOKUP(A12,基礎データ!$A$9:$M$158,5,0))</f>
        <v/>
      </c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3"/>
      <c r="AZ12" s="347" t="str">
        <f>IF(A12="","",VLOOKUP(A12,基礎データ!$A$9:$M$158,6,0))</f>
        <v/>
      </c>
      <c r="BA12" s="348"/>
      <c r="BB12" s="348"/>
      <c r="BC12" s="348"/>
      <c r="BD12" s="348"/>
      <c r="BE12" s="348"/>
      <c r="BF12" s="348"/>
      <c r="BG12" s="348"/>
      <c r="BH12" s="349"/>
      <c r="BI12" s="315" t="str">
        <f>IF(A12="","",VLOOKUP(A12,基礎データ!$A$9:$M$158,8,0))</f>
        <v/>
      </c>
      <c r="BJ12" s="316"/>
      <c r="BK12" s="316"/>
      <c r="BL12" s="316"/>
      <c r="BM12" s="316"/>
      <c r="BN12" s="318"/>
      <c r="BO12" s="316" t="str">
        <f>IF(A12="","",VLOOKUP(A12,基礎データ!$A$9:$M$158,9,0))</f>
        <v/>
      </c>
      <c r="BP12" s="316"/>
      <c r="BQ12" s="316"/>
      <c r="BR12" s="316"/>
      <c r="BS12" s="316"/>
      <c r="BT12" s="318"/>
      <c r="BU12" s="315" t="str">
        <f>IF($A12="","",VLOOKUP($A12,基礎データ!$A$9:$M$158,10,0))</f>
        <v/>
      </c>
      <c r="BV12" s="316"/>
      <c r="BW12" s="316"/>
      <c r="BX12" s="316"/>
      <c r="BY12" s="315" t="str">
        <f>IF($A12="","",VLOOKUP($A12,基礎データ!$A$9:$M$158,11,0))</f>
        <v/>
      </c>
      <c r="BZ12" s="316"/>
      <c r="CA12" s="316"/>
      <c r="CB12" s="318"/>
      <c r="CC12" s="320" t="str">
        <f>IF(A12="","",VLOOKUP(A12,基礎データ!$A$9:$M$158,12,0))</f>
        <v/>
      </c>
      <c r="CD12" s="321"/>
      <c r="CE12" s="321"/>
      <c r="CF12" s="321"/>
      <c r="CG12" s="321"/>
      <c r="CH12" s="321"/>
      <c r="CI12" s="321"/>
      <c r="CJ12" s="321"/>
      <c r="CK12" s="321"/>
      <c r="CL12" s="321"/>
      <c r="CM12" s="321"/>
      <c r="CN12" s="321"/>
      <c r="CO12" s="321"/>
      <c r="CP12" s="321"/>
      <c r="CQ12" s="321"/>
      <c r="CR12" s="321"/>
      <c r="CS12" s="321"/>
      <c r="CT12" s="321"/>
      <c r="CU12" s="321" t="str">
        <f>IF(A12="","()",IF(VLOOKUP(A12,基礎データ!$A$9:$M$158,13,0)="","()","("&amp;VLOOKUP(A12,基礎データ!$A$9:$M$158,13,0)&amp;")"))</f>
        <v>()</v>
      </c>
      <c r="CV12" s="321"/>
      <c r="CW12" s="321"/>
      <c r="CX12" s="321"/>
      <c r="CY12" s="321"/>
      <c r="CZ12" s="321"/>
      <c r="DA12" s="321"/>
      <c r="DB12" s="321"/>
      <c r="DC12" s="324"/>
      <c r="DD12" s="28"/>
      <c r="DE12" s="379"/>
    </row>
    <row r="13" spans="1:109" ht="26.1" customHeight="1">
      <c r="A13" s="275"/>
      <c r="B13" s="300"/>
      <c r="D13" s="329"/>
      <c r="E13" s="329"/>
      <c r="F13" s="329"/>
      <c r="G13" s="329"/>
      <c r="H13" s="329"/>
      <c r="I13" s="301" t="str">
        <f>IF(A12="","",VLOOKUP(A12,基礎データ!$A$9:$M$158,3,0))</f>
        <v/>
      </c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3"/>
      <c r="AI13" s="369"/>
      <c r="AJ13" s="370"/>
      <c r="AK13" s="370"/>
      <c r="AL13" s="370"/>
      <c r="AM13" s="371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3"/>
      <c r="AZ13" s="350"/>
      <c r="BA13" s="351"/>
      <c r="BB13" s="351"/>
      <c r="BC13" s="351"/>
      <c r="BD13" s="351"/>
      <c r="BE13" s="351"/>
      <c r="BF13" s="351"/>
      <c r="BG13" s="351"/>
      <c r="BH13" s="352"/>
      <c r="BI13" s="317"/>
      <c r="BJ13" s="292"/>
      <c r="BK13" s="292"/>
      <c r="BL13" s="292"/>
      <c r="BM13" s="292"/>
      <c r="BN13" s="319"/>
      <c r="BO13" s="292"/>
      <c r="BP13" s="292"/>
      <c r="BQ13" s="292"/>
      <c r="BR13" s="292"/>
      <c r="BS13" s="292"/>
      <c r="BT13" s="319"/>
      <c r="BU13" s="317"/>
      <c r="BV13" s="292"/>
      <c r="BW13" s="292"/>
      <c r="BX13" s="292"/>
      <c r="BY13" s="317"/>
      <c r="BZ13" s="292"/>
      <c r="CA13" s="292"/>
      <c r="CB13" s="319"/>
      <c r="CC13" s="374"/>
      <c r="CD13" s="325"/>
      <c r="CE13" s="325"/>
      <c r="CF13" s="325"/>
      <c r="CG13" s="325"/>
      <c r="CH13" s="325"/>
      <c r="CI13" s="325"/>
      <c r="CJ13" s="325"/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5"/>
      <c r="DA13" s="325"/>
      <c r="DB13" s="325"/>
      <c r="DC13" s="326"/>
      <c r="DD13" s="28"/>
      <c r="DE13" s="379"/>
    </row>
    <row r="14" spans="1:109" ht="12" customHeight="1">
      <c r="A14" s="275"/>
      <c r="B14" s="300"/>
      <c r="D14" s="329">
        <v>5</v>
      </c>
      <c r="E14" s="329"/>
      <c r="F14" s="329"/>
      <c r="G14" s="329"/>
      <c r="H14" s="329"/>
      <c r="I14" s="335" t="str">
        <f>IF(A14="","",VLOOKUP(A14,基礎データ!$A$9:$M$158,4,0))</f>
        <v/>
      </c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7"/>
      <c r="AI14" s="369" t="str">
        <f>IF($A14="","",VLOOKUP(A14,基礎データ!$A$9:$M$158,2,0))</f>
        <v/>
      </c>
      <c r="AJ14" s="370"/>
      <c r="AK14" s="370"/>
      <c r="AL14" s="370"/>
      <c r="AM14" s="341" t="str">
        <f>IF(A14="","",VLOOKUP(A14,基礎データ!$A$9:$M$158,5,0))</f>
        <v/>
      </c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3"/>
      <c r="AZ14" s="347" t="str">
        <f>IF(A14="","",VLOOKUP(A14,基礎データ!$A$9:$M$158,6,0))</f>
        <v/>
      </c>
      <c r="BA14" s="348"/>
      <c r="BB14" s="348"/>
      <c r="BC14" s="348"/>
      <c r="BD14" s="348"/>
      <c r="BE14" s="348"/>
      <c r="BF14" s="348"/>
      <c r="BG14" s="348"/>
      <c r="BH14" s="349"/>
      <c r="BI14" s="315" t="str">
        <f>IF(A14="","",VLOOKUP(A14,基礎データ!$A$9:$M$158,8,0))</f>
        <v/>
      </c>
      <c r="BJ14" s="316"/>
      <c r="BK14" s="316"/>
      <c r="BL14" s="316"/>
      <c r="BM14" s="316"/>
      <c r="BN14" s="318"/>
      <c r="BO14" s="316" t="str">
        <f>IF(A14="","",VLOOKUP(A14,基礎データ!$A$9:$M$158,9,0))</f>
        <v/>
      </c>
      <c r="BP14" s="316"/>
      <c r="BQ14" s="316"/>
      <c r="BR14" s="316"/>
      <c r="BS14" s="316"/>
      <c r="BT14" s="318"/>
      <c r="BU14" s="315" t="str">
        <f>IF($A14="","",VLOOKUP($A14,基礎データ!$A$9:$M$158,10,0))</f>
        <v/>
      </c>
      <c r="BV14" s="316"/>
      <c r="BW14" s="316"/>
      <c r="BX14" s="316"/>
      <c r="BY14" s="315" t="str">
        <f>IF($A14="","",VLOOKUP($A14,基礎データ!$A$9:$M$158,11,0))</f>
        <v/>
      </c>
      <c r="BZ14" s="316"/>
      <c r="CA14" s="316"/>
      <c r="CB14" s="318"/>
      <c r="CC14" s="320" t="str">
        <f>IF(A14="","",VLOOKUP(A14,基礎データ!$A$9:$M$158,12,0))</f>
        <v/>
      </c>
      <c r="CD14" s="321"/>
      <c r="CE14" s="321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/>
      <c r="CP14" s="321"/>
      <c r="CQ14" s="321"/>
      <c r="CR14" s="321"/>
      <c r="CS14" s="321"/>
      <c r="CT14" s="321"/>
      <c r="CU14" s="321" t="str">
        <f>IF(A14="","()",IF(VLOOKUP(A14,基礎データ!$A$9:$M$158,13,0)="","()","("&amp;VLOOKUP(A14,基礎データ!$A$9:$M$158,13,0)&amp;")"))</f>
        <v>()</v>
      </c>
      <c r="CV14" s="321"/>
      <c r="CW14" s="321"/>
      <c r="CX14" s="321"/>
      <c r="CY14" s="321"/>
      <c r="CZ14" s="321"/>
      <c r="DA14" s="321"/>
      <c r="DB14" s="321"/>
      <c r="DC14" s="324"/>
      <c r="DD14" s="28"/>
      <c r="DE14" s="379"/>
    </row>
    <row r="15" spans="1:109" ht="26.1" customHeight="1">
      <c r="A15" s="275"/>
      <c r="B15" s="300"/>
      <c r="D15" s="329"/>
      <c r="E15" s="329"/>
      <c r="F15" s="329"/>
      <c r="G15" s="329"/>
      <c r="H15" s="329"/>
      <c r="I15" s="301" t="str">
        <f>IF(A14="","",VLOOKUP(A14,基礎データ!$A$9:$M$158,3,0))</f>
        <v/>
      </c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3"/>
      <c r="AI15" s="369"/>
      <c r="AJ15" s="370"/>
      <c r="AK15" s="370"/>
      <c r="AL15" s="370"/>
      <c r="AM15" s="371"/>
      <c r="AN15" s="372"/>
      <c r="AO15" s="372"/>
      <c r="AP15" s="372"/>
      <c r="AQ15" s="372"/>
      <c r="AR15" s="372"/>
      <c r="AS15" s="372"/>
      <c r="AT15" s="372"/>
      <c r="AU15" s="372"/>
      <c r="AV15" s="372"/>
      <c r="AW15" s="372"/>
      <c r="AX15" s="372"/>
      <c r="AY15" s="373"/>
      <c r="AZ15" s="350"/>
      <c r="BA15" s="351"/>
      <c r="BB15" s="351"/>
      <c r="BC15" s="351"/>
      <c r="BD15" s="351"/>
      <c r="BE15" s="351"/>
      <c r="BF15" s="351"/>
      <c r="BG15" s="351"/>
      <c r="BH15" s="352"/>
      <c r="BI15" s="317"/>
      <c r="BJ15" s="292"/>
      <c r="BK15" s="292"/>
      <c r="BL15" s="292"/>
      <c r="BM15" s="292"/>
      <c r="BN15" s="319"/>
      <c r="BO15" s="292"/>
      <c r="BP15" s="292"/>
      <c r="BQ15" s="292"/>
      <c r="BR15" s="292"/>
      <c r="BS15" s="292"/>
      <c r="BT15" s="319"/>
      <c r="BU15" s="317"/>
      <c r="BV15" s="292"/>
      <c r="BW15" s="292"/>
      <c r="BX15" s="292"/>
      <c r="BY15" s="317"/>
      <c r="BZ15" s="292"/>
      <c r="CA15" s="292"/>
      <c r="CB15" s="319"/>
      <c r="CC15" s="374"/>
      <c r="CD15" s="325"/>
      <c r="CE15" s="325"/>
      <c r="CF15" s="325"/>
      <c r="CG15" s="325"/>
      <c r="CH15" s="325"/>
      <c r="CI15" s="325"/>
      <c r="CJ15" s="325"/>
      <c r="CK15" s="325"/>
      <c r="CL15" s="325"/>
      <c r="CM15" s="325"/>
      <c r="CN15" s="325"/>
      <c r="CO15" s="325"/>
      <c r="CP15" s="325"/>
      <c r="CQ15" s="325"/>
      <c r="CR15" s="325"/>
      <c r="CS15" s="325"/>
      <c r="CT15" s="325"/>
      <c r="CU15" s="325"/>
      <c r="CV15" s="325"/>
      <c r="CW15" s="325"/>
      <c r="CX15" s="325"/>
      <c r="CY15" s="325"/>
      <c r="CZ15" s="325"/>
      <c r="DA15" s="325"/>
      <c r="DB15" s="325"/>
      <c r="DC15" s="326"/>
      <c r="DD15" s="28"/>
      <c r="DE15" s="379"/>
    </row>
    <row r="16" spans="1:109" ht="12" customHeight="1">
      <c r="A16" s="275"/>
      <c r="B16" s="300" t="s">
        <v>142</v>
      </c>
      <c r="D16" s="329">
        <v>6</v>
      </c>
      <c r="E16" s="329"/>
      <c r="F16" s="329"/>
      <c r="G16" s="329"/>
      <c r="H16" s="329"/>
      <c r="I16" s="335" t="str">
        <f>IF(A16="","",VLOOKUP(A16,基礎データ!$A$9:$M$158,4,0))</f>
        <v/>
      </c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7"/>
      <c r="AI16" s="369" t="str">
        <f>IF($A16="","",VLOOKUP(A16,基礎データ!$A$9:$M$158,2,0))</f>
        <v/>
      </c>
      <c r="AJ16" s="370"/>
      <c r="AK16" s="370"/>
      <c r="AL16" s="370"/>
      <c r="AM16" s="341" t="str">
        <f>IF(A16="","",VLOOKUP(A16,基礎データ!$A$9:$M$158,5,0))</f>
        <v/>
      </c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3"/>
      <c r="AZ16" s="347" t="str">
        <f>IF(A16="","",VLOOKUP(A16,基礎データ!$A$9:$M$158,6,0))</f>
        <v/>
      </c>
      <c r="BA16" s="348"/>
      <c r="BB16" s="348"/>
      <c r="BC16" s="348"/>
      <c r="BD16" s="348"/>
      <c r="BE16" s="348"/>
      <c r="BF16" s="348"/>
      <c r="BG16" s="348"/>
      <c r="BH16" s="349"/>
      <c r="BI16" s="315" t="str">
        <f>IF(A16="","",VLOOKUP(A16,基礎データ!$A$9:$M$158,8,0))</f>
        <v/>
      </c>
      <c r="BJ16" s="316"/>
      <c r="BK16" s="316"/>
      <c r="BL16" s="316"/>
      <c r="BM16" s="316"/>
      <c r="BN16" s="318"/>
      <c r="BO16" s="316" t="str">
        <f>IF(A16="","",VLOOKUP(A16,基礎データ!$A$9:$M$158,9,0))</f>
        <v/>
      </c>
      <c r="BP16" s="316"/>
      <c r="BQ16" s="316"/>
      <c r="BR16" s="316"/>
      <c r="BS16" s="316"/>
      <c r="BT16" s="318"/>
      <c r="BU16" s="315" t="str">
        <f>IF($A16="","",VLOOKUP($A16,基礎データ!$A$9:$M$158,10,0))</f>
        <v/>
      </c>
      <c r="BV16" s="316"/>
      <c r="BW16" s="316"/>
      <c r="BX16" s="316"/>
      <c r="BY16" s="315" t="str">
        <f>IF($A16="","",VLOOKUP($A16,基礎データ!$A$9:$M$158,11,0))</f>
        <v/>
      </c>
      <c r="BZ16" s="316"/>
      <c r="CA16" s="316"/>
      <c r="CB16" s="318"/>
      <c r="CC16" s="320" t="str">
        <f>IF(A16="","",VLOOKUP(A16,基礎データ!$A$9:$M$158,12,0))</f>
        <v/>
      </c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21"/>
      <c r="CT16" s="321"/>
      <c r="CU16" s="321" t="str">
        <f>IF(A16="","()",IF(VLOOKUP(A16,基礎データ!$A$9:$M$158,13,0)="","()","("&amp;VLOOKUP(A16,基礎データ!$A$9:$M$158,13,0)&amp;")"))</f>
        <v>()</v>
      </c>
      <c r="CV16" s="321"/>
      <c r="CW16" s="321"/>
      <c r="CX16" s="321"/>
      <c r="CY16" s="321"/>
      <c r="CZ16" s="321"/>
      <c r="DA16" s="321"/>
      <c r="DB16" s="321"/>
      <c r="DC16" s="324"/>
      <c r="DD16" s="28"/>
      <c r="DE16" s="379"/>
    </row>
    <row r="17" spans="1:109" ht="26.1" customHeight="1">
      <c r="A17" s="275"/>
      <c r="B17" s="300"/>
      <c r="D17" s="329"/>
      <c r="E17" s="329"/>
      <c r="F17" s="329"/>
      <c r="G17" s="329"/>
      <c r="H17" s="329"/>
      <c r="I17" s="301" t="str">
        <f>IF(A16="","",VLOOKUP(A16,基礎データ!$A$9:$M$158,3,0))</f>
        <v/>
      </c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3"/>
      <c r="AI17" s="369"/>
      <c r="AJ17" s="370"/>
      <c r="AK17" s="370"/>
      <c r="AL17" s="370"/>
      <c r="AM17" s="371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3"/>
      <c r="AZ17" s="350"/>
      <c r="BA17" s="351"/>
      <c r="BB17" s="351"/>
      <c r="BC17" s="351"/>
      <c r="BD17" s="351"/>
      <c r="BE17" s="351"/>
      <c r="BF17" s="351"/>
      <c r="BG17" s="351"/>
      <c r="BH17" s="352"/>
      <c r="BI17" s="317"/>
      <c r="BJ17" s="292"/>
      <c r="BK17" s="292"/>
      <c r="BL17" s="292"/>
      <c r="BM17" s="292"/>
      <c r="BN17" s="319"/>
      <c r="BO17" s="292"/>
      <c r="BP17" s="292"/>
      <c r="BQ17" s="292"/>
      <c r="BR17" s="292"/>
      <c r="BS17" s="292"/>
      <c r="BT17" s="319"/>
      <c r="BU17" s="317"/>
      <c r="BV17" s="292"/>
      <c r="BW17" s="292"/>
      <c r="BX17" s="292"/>
      <c r="BY17" s="317"/>
      <c r="BZ17" s="292"/>
      <c r="CA17" s="292"/>
      <c r="CB17" s="319"/>
      <c r="CC17" s="374"/>
      <c r="CD17" s="325"/>
      <c r="CE17" s="325"/>
      <c r="CF17" s="325"/>
      <c r="CG17" s="325"/>
      <c r="CH17" s="325"/>
      <c r="CI17" s="325"/>
      <c r="CJ17" s="325"/>
      <c r="CK17" s="325"/>
      <c r="CL17" s="325"/>
      <c r="CM17" s="325"/>
      <c r="CN17" s="325"/>
      <c r="CO17" s="325"/>
      <c r="CP17" s="325"/>
      <c r="CQ17" s="325"/>
      <c r="CR17" s="325"/>
      <c r="CS17" s="325"/>
      <c r="CT17" s="325"/>
      <c r="CU17" s="325"/>
      <c r="CV17" s="325"/>
      <c r="CW17" s="325"/>
      <c r="CX17" s="325"/>
      <c r="CY17" s="325"/>
      <c r="CZ17" s="325"/>
      <c r="DA17" s="325"/>
      <c r="DB17" s="325"/>
      <c r="DC17" s="326"/>
      <c r="DD17" s="28"/>
      <c r="DE17" s="379"/>
    </row>
    <row r="18" spans="1:109" ht="12" customHeight="1">
      <c r="A18" s="275"/>
      <c r="B18" s="300"/>
      <c r="D18" s="329">
        <v>7</v>
      </c>
      <c r="E18" s="329"/>
      <c r="F18" s="329"/>
      <c r="G18" s="329"/>
      <c r="H18" s="329"/>
      <c r="I18" s="335" t="str">
        <f>IF(A18="","",VLOOKUP(A18,基礎データ!$A$9:$M$158,4,0))</f>
        <v/>
      </c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7"/>
      <c r="AI18" s="369" t="str">
        <f>IF($A18="","",VLOOKUP(A18,基礎データ!$A$9:$M$158,2,0))</f>
        <v/>
      </c>
      <c r="AJ18" s="370"/>
      <c r="AK18" s="370"/>
      <c r="AL18" s="370"/>
      <c r="AM18" s="341" t="str">
        <f>IF(A18="","",VLOOKUP(A18,基礎データ!$A$9:$M$158,5,0))</f>
        <v/>
      </c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3"/>
      <c r="AZ18" s="347" t="str">
        <f>IF(A18="","",VLOOKUP(A18,基礎データ!$A$9:$M$158,6,0))</f>
        <v/>
      </c>
      <c r="BA18" s="348"/>
      <c r="BB18" s="348"/>
      <c r="BC18" s="348"/>
      <c r="BD18" s="348"/>
      <c r="BE18" s="348"/>
      <c r="BF18" s="348"/>
      <c r="BG18" s="348"/>
      <c r="BH18" s="349"/>
      <c r="BI18" s="315" t="str">
        <f>IF(A18="","",VLOOKUP(A18,基礎データ!$A$9:$M$158,8,0))</f>
        <v/>
      </c>
      <c r="BJ18" s="316"/>
      <c r="BK18" s="316"/>
      <c r="BL18" s="316"/>
      <c r="BM18" s="316"/>
      <c r="BN18" s="318"/>
      <c r="BO18" s="316" t="str">
        <f>IF(A18="","",VLOOKUP(A18,基礎データ!$A$9:$M$158,9,0))</f>
        <v/>
      </c>
      <c r="BP18" s="316"/>
      <c r="BQ18" s="316"/>
      <c r="BR18" s="316"/>
      <c r="BS18" s="316"/>
      <c r="BT18" s="318"/>
      <c r="BU18" s="315" t="str">
        <f>IF($A18="","",VLOOKUP($A18,基礎データ!$A$9:$M$158,10,0))</f>
        <v/>
      </c>
      <c r="BV18" s="316"/>
      <c r="BW18" s="316"/>
      <c r="BX18" s="316"/>
      <c r="BY18" s="315" t="str">
        <f>IF($A18="","",VLOOKUP($A18,基礎データ!$A$9:$M$158,11,0))</f>
        <v/>
      </c>
      <c r="BZ18" s="316"/>
      <c r="CA18" s="316"/>
      <c r="CB18" s="318"/>
      <c r="CC18" s="320" t="str">
        <f>IF(A18="","",VLOOKUP(A18,基礎データ!$A$9:$M$158,12,0))</f>
        <v/>
      </c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/>
      <c r="CP18" s="321"/>
      <c r="CQ18" s="321"/>
      <c r="CR18" s="321"/>
      <c r="CS18" s="321"/>
      <c r="CT18" s="321"/>
      <c r="CU18" s="321" t="str">
        <f>IF(A18="","()",IF(VLOOKUP(A18,基礎データ!$A$9:$M$158,13,0)="","()","("&amp;VLOOKUP(A18,基礎データ!$A$9:$M$158,13,0)&amp;")"))</f>
        <v>()</v>
      </c>
      <c r="CV18" s="321"/>
      <c r="CW18" s="321"/>
      <c r="CX18" s="321"/>
      <c r="CY18" s="321"/>
      <c r="CZ18" s="321"/>
      <c r="DA18" s="321"/>
      <c r="DB18" s="321"/>
      <c r="DC18" s="324"/>
      <c r="DD18" s="28"/>
      <c r="DE18" s="379"/>
    </row>
    <row r="19" spans="1:109" ht="26.1" customHeight="1">
      <c r="A19" s="275"/>
      <c r="B19" s="300"/>
      <c r="D19" s="329"/>
      <c r="E19" s="329"/>
      <c r="F19" s="329"/>
      <c r="G19" s="329"/>
      <c r="H19" s="329"/>
      <c r="I19" s="301" t="str">
        <f>IF(A18="","",VLOOKUP(A18,基礎データ!$A$9:$M$158,3,0))</f>
        <v/>
      </c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3"/>
      <c r="AI19" s="369"/>
      <c r="AJ19" s="370"/>
      <c r="AK19" s="370"/>
      <c r="AL19" s="370"/>
      <c r="AM19" s="371"/>
      <c r="AN19" s="372"/>
      <c r="AO19" s="372"/>
      <c r="AP19" s="372"/>
      <c r="AQ19" s="372"/>
      <c r="AR19" s="372"/>
      <c r="AS19" s="372"/>
      <c r="AT19" s="372"/>
      <c r="AU19" s="372"/>
      <c r="AV19" s="372"/>
      <c r="AW19" s="372"/>
      <c r="AX19" s="372"/>
      <c r="AY19" s="373"/>
      <c r="AZ19" s="350"/>
      <c r="BA19" s="351"/>
      <c r="BB19" s="351"/>
      <c r="BC19" s="351"/>
      <c r="BD19" s="351"/>
      <c r="BE19" s="351"/>
      <c r="BF19" s="351"/>
      <c r="BG19" s="351"/>
      <c r="BH19" s="352"/>
      <c r="BI19" s="317"/>
      <c r="BJ19" s="292"/>
      <c r="BK19" s="292"/>
      <c r="BL19" s="292"/>
      <c r="BM19" s="292"/>
      <c r="BN19" s="319"/>
      <c r="BO19" s="292"/>
      <c r="BP19" s="292"/>
      <c r="BQ19" s="292"/>
      <c r="BR19" s="292"/>
      <c r="BS19" s="292"/>
      <c r="BT19" s="319"/>
      <c r="BU19" s="317"/>
      <c r="BV19" s="292"/>
      <c r="BW19" s="292"/>
      <c r="BX19" s="292"/>
      <c r="BY19" s="317"/>
      <c r="BZ19" s="292"/>
      <c r="CA19" s="292"/>
      <c r="CB19" s="319"/>
      <c r="CC19" s="374"/>
      <c r="CD19" s="325"/>
      <c r="CE19" s="325"/>
      <c r="CF19" s="325"/>
      <c r="CG19" s="325"/>
      <c r="CH19" s="325"/>
      <c r="CI19" s="325"/>
      <c r="CJ19" s="325"/>
      <c r="CK19" s="325"/>
      <c r="CL19" s="325"/>
      <c r="CM19" s="325"/>
      <c r="CN19" s="325"/>
      <c r="CO19" s="325"/>
      <c r="CP19" s="325"/>
      <c r="CQ19" s="325"/>
      <c r="CR19" s="325"/>
      <c r="CS19" s="325"/>
      <c r="CT19" s="325"/>
      <c r="CU19" s="325"/>
      <c r="CV19" s="325"/>
      <c r="CW19" s="325"/>
      <c r="CX19" s="325"/>
      <c r="CY19" s="325"/>
      <c r="CZ19" s="325"/>
      <c r="DA19" s="325"/>
      <c r="DB19" s="325"/>
      <c r="DC19" s="326"/>
      <c r="DD19" s="28"/>
      <c r="DE19" s="379"/>
    </row>
    <row r="20" spans="1:109" ht="12" customHeight="1">
      <c r="A20" s="275"/>
      <c r="B20" s="300"/>
      <c r="D20" s="329">
        <v>8</v>
      </c>
      <c r="E20" s="329"/>
      <c r="F20" s="329"/>
      <c r="G20" s="329"/>
      <c r="H20" s="329"/>
      <c r="I20" s="335" t="str">
        <f>IF(A20="","",VLOOKUP(A20,基礎データ!$A$9:$M$158,4,0))</f>
        <v/>
      </c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7"/>
      <c r="AI20" s="369" t="str">
        <f>IF($A20="","",VLOOKUP(A20,基礎データ!$A$9:$M$158,2,0))</f>
        <v/>
      </c>
      <c r="AJ20" s="370"/>
      <c r="AK20" s="370"/>
      <c r="AL20" s="370"/>
      <c r="AM20" s="341" t="str">
        <f>IF(A20="","",VLOOKUP(A20,基礎データ!$A$9:$M$158,5,0))</f>
        <v/>
      </c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3"/>
      <c r="AZ20" s="347" t="str">
        <f>IF(A20="","",VLOOKUP(A20,基礎データ!$A$9:$M$158,6,0))</f>
        <v/>
      </c>
      <c r="BA20" s="348"/>
      <c r="BB20" s="348"/>
      <c r="BC20" s="348"/>
      <c r="BD20" s="348"/>
      <c r="BE20" s="348"/>
      <c r="BF20" s="348"/>
      <c r="BG20" s="348"/>
      <c r="BH20" s="349"/>
      <c r="BI20" s="315" t="str">
        <f>IF(A20="","",VLOOKUP(A20,基礎データ!$A$9:$M$158,8,0))</f>
        <v/>
      </c>
      <c r="BJ20" s="316"/>
      <c r="BK20" s="316"/>
      <c r="BL20" s="316"/>
      <c r="BM20" s="316"/>
      <c r="BN20" s="318"/>
      <c r="BO20" s="316" t="str">
        <f>IF(A20="","",VLOOKUP(A20,基礎データ!$A$9:$M$158,9,0))</f>
        <v/>
      </c>
      <c r="BP20" s="316"/>
      <c r="BQ20" s="316"/>
      <c r="BR20" s="316"/>
      <c r="BS20" s="316"/>
      <c r="BT20" s="318"/>
      <c r="BU20" s="315" t="str">
        <f>IF($A20="","",VLOOKUP($A20,基礎データ!$A$9:$M$158,10,0))</f>
        <v/>
      </c>
      <c r="BV20" s="316"/>
      <c r="BW20" s="316"/>
      <c r="BX20" s="316"/>
      <c r="BY20" s="315" t="str">
        <f>IF($A20="","",VLOOKUP($A20,基礎データ!$A$9:$M$158,11,0))</f>
        <v/>
      </c>
      <c r="BZ20" s="316"/>
      <c r="CA20" s="316"/>
      <c r="CB20" s="318"/>
      <c r="CC20" s="320" t="str">
        <f>IF(A20="","",VLOOKUP(A20,基礎データ!$A$9:$M$158,12,0))</f>
        <v/>
      </c>
      <c r="CD20" s="321"/>
      <c r="CE20" s="321"/>
      <c r="CF20" s="321"/>
      <c r="CG20" s="321"/>
      <c r="CH20" s="321"/>
      <c r="CI20" s="321"/>
      <c r="CJ20" s="321"/>
      <c r="CK20" s="321"/>
      <c r="CL20" s="321"/>
      <c r="CM20" s="321"/>
      <c r="CN20" s="321"/>
      <c r="CO20" s="321"/>
      <c r="CP20" s="321"/>
      <c r="CQ20" s="321"/>
      <c r="CR20" s="321"/>
      <c r="CS20" s="321"/>
      <c r="CT20" s="321"/>
      <c r="CU20" s="321" t="str">
        <f>IF(A20="","()",IF(VLOOKUP(A20,基礎データ!$A$9:$M$158,13,0)="","()","("&amp;VLOOKUP(A20,基礎データ!$A$9:$M$158,13,0)&amp;")"))</f>
        <v>()</v>
      </c>
      <c r="CV20" s="321"/>
      <c r="CW20" s="321"/>
      <c r="CX20" s="321"/>
      <c r="CY20" s="321"/>
      <c r="CZ20" s="321"/>
      <c r="DA20" s="321"/>
      <c r="DB20" s="321"/>
      <c r="DC20" s="324"/>
      <c r="DD20" s="28"/>
      <c r="DE20" s="379"/>
    </row>
    <row r="21" spans="1:109" ht="26.1" customHeight="1">
      <c r="A21" s="275"/>
      <c r="B21" s="300"/>
      <c r="D21" s="329"/>
      <c r="E21" s="329"/>
      <c r="F21" s="329"/>
      <c r="G21" s="329"/>
      <c r="H21" s="329"/>
      <c r="I21" s="301" t="str">
        <f>IF(A20="","",VLOOKUP(A20,基礎データ!$A$9:$M$158,3,0))</f>
        <v/>
      </c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3"/>
      <c r="AI21" s="369"/>
      <c r="AJ21" s="370"/>
      <c r="AK21" s="370"/>
      <c r="AL21" s="370"/>
      <c r="AM21" s="371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3"/>
      <c r="AZ21" s="350"/>
      <c r="BA21" s="351"/>
      <c r="BB21" s="351"/>
      <c r="BC21" s="351"/>
      <c r="BD21" s="351"/>
      <c r="BE21" s="351"/>
      <c r="BF21" s="351"/>
      <c r="BG21" s="351"/>
      <c r="BH21" s="352"/>
      <c r="BI21" s="317"/>
      <c r="BJ21" s="292"/>
      <c r="BK21" s="292"/>
      <c r="BL21" s="292"/>
      <c r="BM21" s="292"/>
      <c r="BN21" s="319"/>
      <c r="BO21" s="292"/>
      <c r="BP21" s="292"/>
      <c r="BQ21" s="292"/>
      <c r="BR21" s="292"/>
      <c r="BS21" s="292"/>
      <c r="BT21" s="319"/>
      <c r="BU21" s="317"/>
      <c r="BV21" s="292"/>
      <c r="BW21" s="292"/>
      <c r="BX21" s="292"/>
      <c r="BY21" s="317"/>
      <c r="BZ21" s="292"/>
      <c r="CA21" s="292"/>
      <c r="CB21" s="319"/>
      <c r="CC21" s="374"/>
      <c r="CD21" s="325"/>
      <c r="CE21" s="325"/>
      <c r="CF21" s="325"/>
      <c r="CG21" s="325"/>
      <c r="CH21" s="325"/>
      <c r="CI21" s="325"/>
      <c r="CJ21" s="325"/>
      <c r="CK21" s="325"/>
      <c r="CL21" s="325"/>
      <c r="CM21" s="325"/>
      <c r="CN21" s="325"/>
      <c r="CO21" s="325"/>
      <c r="CP21" s="325"/>
      <c r="CQ21" s="325"/>
      <c r="CR21" s="325"/>
      <c r="CS21" s="325"/>
      <c r="CT21" s="325"/>
      <c r="CU21" s="325"/>
      <c r="CV21" s="325"/>
      <c r="CW21" s="325"/>
      <c r="CX21" s="325"/>
      <c r="CY21" s="325"/>
      <c r="CZ21" s="325"/>
      <c r="DA21" s="325"/>
      <c r="DB21" s="325"/>
      <c r="DC21" s="326"/>
      <c r="DD21" s="28"/>
      <c r="DE21" s="379"/>
    </row>
    <row r="22" spans="1:109" ht="12" customHeight="1">
      <c r="A22" s="275"/>
      <c r="B22" s="300"/>
      <c r="D22" s="329">
        <v>9</v>
      </c>
      <c r="E22" s="329"/>
      <c r="F22" s="329"/>
      <c r="G22" s="329"/>
      <c r="H22" s="329"/>
      <c r="I22" s="335" t="str">
        <f>IF(A22="","",VLOOKUP(A22,基礎データ!$A$9:$M$158,4,0))</f>
        <v/>
      </c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7"/>
      <c r="AI22" s="369" t="str">
        <f>IF($A22="","",VLOOKUP(A22,基礎データ!$A$9:$M$158,2,0))</f>
        <v/>
      </c>
      <c r="AJ22" s="370"/>
      <c r="AK22" s="370"/>
      <c r="AL22" s="370"/>
      <c r="AM22" s="341" t="str">
        <f>IF(A22="","",VLOOKUP(A22,基礎データ!$A$9:$M$158,5,0))</f>
        <v/>
      </c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3"/>
      <c r="AZ22" s="347" t="str">
        <f>IF(A22="","",VLOOKUP(A22,基礎データ!$A$9:$M$158,6,0))</f>
        <v/>
      </c>
      <c r="BA22" s="348"/>
      <c r="BB22" s="348"/>
      <c r="BC22" s="348"/>
      <c r="BD22" s="348"/>
      <c r="BE22" s="348"/>
      <c r="BF22" s="348"/>
      <c r="BG22" s="348"/>
      <c r="BH22" s="349"/>
      <c r="BI22" s="315" t="str">
        <f>IF(A22="","",VLOOKUP(A22,基礎データ!$A$9:$M$158,8,0))</f>
        <v/>
      </c>
      <c r="BJ22" s="316"/>
      <c r="BK22" s="316"/>
      <c r="BL22" s="316"/>
      <c r="BM22" s="316"/>
      <c r="BN22" s="318"/>
      <c r="BO22" s="316" t="str">
        <f>IF(A22="","",VLOOKUP(A22,基礎データ!$A$9:$M$158,9,0))</f>
        <v/>
      </c>
      <c r="BP22" s="316"/>
      <c r="BQ22" s="316"/>
      <c r="BR22" s="316"/>
      <c r="BS22" s="316"/>
      <c r="BT22" s="318"/>
      <c r="BU22" s="315" t="str">
        <f>IF($A22="","",VLOOKUP($A22,基礎データ!$A$9:$M$158,10,0))</f>
        <v/>
      </c>
      <c r="BV22" s="316"/>
      <c r="BW22" s="316"/>
      <c r="BX22" s="316"/>
      <c r="BY22" s="315" t="str">
        <f>IF($A22="","",VLOOKUP($A22,基礎データ!$A$9:$M$158,11,0))</f>
        <v/>
      </c>
      <c r="BZ22" s="316"/>
      <c r="CA22" s="316"/>
      <c r="CB22" s="318"/>
      <c r="CC22" s="320" t="str">
        <f>IF(A22="","",VLOOKUP(A22,基礎データ!$A$9:$M$158,12,0))</f>
        <v/>
      </c>
      <c r="CD22" s="321"/>
      <c r="CE22" s="321"/>
      <c r="CF22" s="321"/>
      <c r="CG22" s="321"/>
      <c r="CH22" s="321"/>
      <c r="CI22" s="321"/>
      <c r="CJ22" s="321"/>
      <c r="CK22" s="321"/>
      <c r="CL22" s="321"/>
      <c r="CM22" s="321"/>
      <c r="CN22" s="321"/>
      <c r="CO22" s="321"/>
      <c r="CP22" s="321"/>
      <c r="CQ22" s="321"/>
      <c r="CR22" s="321"/>
      <c r="CS22" s="321"/>
      <c r="CT22" s="321"/>
      <c r="CU22" s="321" t="str">
        <f>IF(A22="","()",IF(VLOOKUP(A22,基礎データ!$A$9:$M$158,13,0)="","()","("&amp;VLOOKUP(A22,基礎データ!$A$9:$M$158,13,0)&amp;")"))</f>
        <v>()</v>
      </c>
      <c r="CV22" s="321"/>
      <c r="CW22" s="321"/>
      <c r="CX22" s="321"/>
      <c r="CY22" s="321"/>
      <c r="CZ22" s="321"/>
      <c r="DA22" s="321"/>
      <c r="DB22" s="321"/>
      <c r="DC22" s="324"/>
      <c r="DD22" s="28"/>
      <c r="DE22" s="379"/>
    </row>
    <row r="23" spans="1:109" ht="26.1" customHeight="1">
      <c r="A23" s="275"/>
      <c r="B23" s="300"/>
      <c r="D23" s="329"/>
      <c r="E23" s="329"/>
      <c r="F23" s="329"/>
      <c r="G23" s="329"/>
      <c r="H23" s="329"/>
      <c r="I23" s="301" t="str">
        <f>IF(A22="","",VLOOKUP(A22,基礎データ!$A$9:$M$158,3,0))</f>
        <v/>
      </c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3"/>
      <c r="AI23" s="369"/>
      <c r="AJ23" s="370"/>
      <c r="AK23" s="370"/>
      <c r="AL23" s="370"/>
      <c r="AM23" s="371"/>
      <c r="AN23" s="372"/>
      <c r="AO23" s="372"/>
      <c r="AP23" s="372"/>
      <c r="AQ23" s="372"/>
      <c r="AR23" s="372"/>
      <c r="AS23" s="372"/>
      <c r="AT23" s="372"/>
      <c r="AU23" s="372"/>
      <c r="AV23" s="372"/>
      <c r="AW23" s="372"/>
      <c r="AX23" s="372"/>
      <c r="AY23" s="373"/>
      <c r="AZ23" s="350"/>
      <c r="BA23" s="351"/>
      <c r="BB23" s="351"/>
      <c r="BC23" s="351"/>
      <c r="BD23" s="351"/>
      <c r="BE23" s="351"/>
      <c r="BF23" s="351"/>
      <c r="BG23" s="351"/>
      <c r="BH23" s="352"/>
      <c r="BI23" s="317"/>
      <c r="BJ23" s="292"/>
      <c r="BK23" s="292"/>
      <c r="BL23" s="292"/>
      <c r="BM23" s="292"/>
      <c r="BN23" s="319"/>
      <c r="BO23" s="292"/>
      <c r="BP23" s="292"/>
      <c r="BQ23" s="292"/>
      <c r="BR23" s="292"/>
      <c r="BS23" s="292"/>
      <c r="BT23" s="319"/>
      <c r="BU23" s="317"/>
      <c r="BV23" s="292"/>
      <c r="BW23" s="292"/>
      <c r="BX23" s="292"/>
      <c r="BY23" s="317"/>
      <c r="BZ23" s="292"/>
      <c r="CA23" s="292"/>
      <c r="CB23" s="319"/>
      <c r="CC23" s="374"/>
      <c r="CD23" s="325"/>
      <c r="CE23" s="325"/>
      <c r="CF23" s="325"/>
      <c r="CG23" s="325"/>
      <c r="CH23" s="325"/>
      <c r="CI23" s="325"/>
      <c r="CJ23" s="325"/>
      <c r="CK23" s="325"/>
      <c r="CL23" s="325"/>
      <c r="CM23" s="325"/>
      <c r="CN23" s="325"/>
      <c r="CO23" s="325"/>
      <c r="CP23" s="325"/>
      <c r="CQ23" s="325"/>
      <c r="CR23" s="325"/>
      <c r="CS23" s="325"/>
      <c r="CT23" s="325"/>
      <c r="CU23" s="325"/>
      <c r="CV23" s="325"/>
      <c r="CW23" s="325"/>
      <c r="CX23" s="325"/>
      <c r="CY23" s="325"/>
      <c r="CZ23" s="325"/>
      <c r="DA23" s="325"/>
      <c r="DB23" s="325"/>
      <c r="DC23" s="326"/>
      <c r="DD23" s="28"/>
      <c r="DE23" s="379"/>
    </row>
    <row r="24" spans="1:109" ht="12" customHeight="1">
      <c r="A24" s="275"/>
      <c r="B24" s="300"/>
      <c r="D24" s="331" t="s">
        <v>154</v>
      </c>
      <c r="E24" s="313"/>
      <c r="F24" s="313"/>
      <c r="G24" s="313"/>
      <c r="H24" s="332"/>
      <c r="I24" s="335" t="str">
        <f>IF(A24="","",VLOOKUP(A24,基礎データ!$A$9:$M$158,4,0))</f>
        <v/>
      </c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7"/>
      <c r="AI24" s="369" t="str">
        <f>IF($A24="","",VLOOKUP(A24,基礎データ!$A$9:$M$158,2,0))</f>
        <v/>
      </c>
      <c r="AJ24" s="370"/>
      <c r="AK24" s="370"/>
      <c r="AL24" s="370"/>
      <c r="AM24" s="341" t="str">
        <f>IF(A24="","",VLOOKUP(A24,基礎データ!$A$9:$M$158,5,0))</f>
        <v/>
      </c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3"/>
      <c r="AZ24" s="347" t="str">
        <f>IF(A24="","",VLOOKUP(A24,基礎データ!$A$9:$M$158,6,0))</f>
        <v/>
      </c>
      <c r="BA24" s="348"/>
      <c r="BB24" s="348"/>
      <c r="BC24" s="348"/>
      <c r="BD24" s="348"/>
      <c r="BE24" s="348"/>
      <c r="BF24" s="348"/>
      <c r="BG24" s="348"/>
      <c r="BH24" s="349"/>
      <c r="BI24" s="315" t="str">
        <f>IF(A24="","",VLOOKUP(A24,基礎データ!$A$9:$M$158,8,0))</f>
        <v/>
      </c>
      <c r="BJ24" s="316"/>
      <c r="BK24" s="316"/>
      <c r="BL24" s="316"/>
      <c r="BM24" s="316"/>
      <c r="BN24" s="318"/>
      <c r="BO24" s="316" t="str">
        <f>IF(A24="","",VLOOKUP(A24,基礎データ!$A$9:$M$158,9,0))</f>
        <v/>
      </c>
      <c r="BP24" s="316"/>
      <c r="BQ24" s="316"/>
      <c r="BR24" s="316"/>
      <c r="BS24" s="316"/>
      <c r="BT24" s="318"/>
      <c r="BU24" s="315" t="str">
        <f>IF($A24="","",VLOOKUP($A24,基礎データ!$A$9:$M$158,10,0))</f>
        <v/>
      </c>
      <c r="BV24" s="316"/>
      <c r="BW24" s="316"/>
      <c r="BX24" s="316"/>
      <c r="BY24" s="315" t="str">
        <f>IF($A24="","",VLOOKUP($A24,基礎データ!$A$9:$M$158,11,0))</f>
        <v/>
      </c>
      <c r="BZ24" s="316"/>
      <c r="CA24" s="316"/>
      <c r="CB24" s="318"/>
      <c r="CC24" s="320" t="str">
        <f>IF(A24="","",VLOOKUP(A24,基礎データ!$A$9:$M$158,12,0))</f>
        <v/>
      </c>
      <c r="CD24" s="321"/>
      <c r="CE24" s="321"/>
      <c r="CF24" s="321"/>
      <c r="CG24" s="321"/>
      <c r="CH24" s="321"/>
      <c r="CI24" s="321"/>
      <c r="CJ24" s="321"/>
      <c r="CK24" s="321"/>
      <c r="CL24" s="321"/>
      <c r="CM24" s="321"/>
      <c r="CN24" s="321"/>
      <c r="CO24" s="321"/>
      <c r="CP24" s="321"/>
      <c r="CQ24" s="321"/>
      <c r="CR24" s="321"/>
      <c r="CS24" s="321"/>
      <c r="CT24" s="321"/>
      <c r="CU24" s="321" t="str">
        <f>IF(A24="","()",IF(VLOOKUP(A24,基礎データ!$A$9:$M$158,13,0)="","()","("&amp;VLOOKUP(A24,基礎データ!$A$9:$M$158,13,0)&amp;")"))</f>
        <v>()</v>
      </c>
      <c r="CV24" s="321"/>
      <c r="CW24" s="321"/>
      <c r="CX24" s="321"/>
      <c r="CY24" s="321"/>
      <c r="CZ24" s="321"/>
      <c r="DA24" s="321"/>
      <c r="DB24" s="321"/>
      <c r="DC24" s="324"/>
      <c r="DD24" s="28"/>
      <c r="DE24" s="379"/>
    </row>
    <row r="25" spans="1:109" ht="26.1" customHeight="1">
      <c r="A25" s="275"/>
      <c r="B25" s="300"/>
      <c r="D25" s="366"/>
      <c r="E25" s="367"/>
      <c r="F25" s="367"/>
      <c r="G25" s="367"/>
      <c r="H25" s="368"/>
      <c r="I25" s="301" t="str">
        <f>IF(A24="","",VLOOKUP(A24,基礎データ!$A$9:$M$158,3,0))</f>
        <v/>
      </c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3"/>
      <c r="AI25" s="369"/>
      <c r="AJ25" s="370"/>
      <c r="AK25" s="370"/>
      <c r="AL25" s="370"/>
      <c r="AM25" s="344"/>
      <c r="AN25" s="345"/>
      <c r="AO25" s="345"/>
      <c r="AP25" s="345"/>
      <c r="AQ25" s="345"/>
      <c r="AR25" s="345"/>
      <c r="AS25" s="345"/>
      <c r="AT25" s="345"/>
      <c r="AU25" s="345"/>
      <c r="AV25" s="345"/>
      <c r="AW25" s="345"/>
      <c r="AX25" s="345"/>
      <c r="AY25" s="346"/>
      <c r="AZ25" s="376"/>
      <c r="BA25" s="377"/>
      <c r="BB25" s="377"/>
      <c r="BC25" s="377"/>
      <c r="BD25" s="377"/>
      <c r="BE25" s="377"/>
      <c r="BF25" s="377"/>
      <c r="BG25" s="377"/>
      <c r="BH25" s="378"/>
      <c r="BI25" s="338"/>
      <c r="BJ25" s="339"/>
      <c r="BK25" s="339"/>
      <c r="BL25" s="339"/>
      <c r="BM25" s="339"/>
      <c r="BN25" s="340"/>
      <c r="BO25" s="339"/>
      <c r="BP25" s="339"/>
      <c r="BQ25" s="339"/>
      <c r="BR25" s="339"/>
      <c r="BS25" s="339"/>
      <c r="BT25" s="340"/>
      <c r="BU25" s="338"/>
      <c r="BV25" s="339"/>
      <c r="BW25" s="339"/>
      <c r="BX25" s="339"/>
      <c r="BY25" s="338"/>
      <c r="BZ25" s="339"/>
      <c r="CA25" s="339"/>
      <c r="CB25" s="340"/>
      <c r="CC25" s="322"/>
      <c r="CD25" s="323"/>
      <c r="CE25" s="323"/>
      <c r="CF25" s="323"/>
      <c r="CG25" s="323"/>
      <c r="CH25" s="323"/>
      <c r="CI25" s="323"/>
      <c r="CJ25" s="323"/>
      <c r="CK25" s="323"/>
      <c r="CL25" s="323"/>
      <c r="CM25" s="323"/>
      <c r="CN25" s="323"/>
      <c r="CO25" s="323"/>
      <c r="CP25" s="323"/>
      <c r="CQ25" s="323"/>
      <c r="CR25" s="323"/>
      <c r="CS25" s="323"/>
      <c r="CT25" s="323"/>
      <c r="CU25" s="325"/>
      <c r="CV25" s="325"/>
      <c r="CW25" s="325"/>
      <c r="CX25" s="325"/>
      <c r="CY25" s="325"/>
      <c r="CZ25" s="325"/>
      <c r="DA25" s="325"/>
      <c r="DB25" s="325"/>
      <c r="DC25" s="326"/>
      <c r="DD25" s="28"/>
      <c r="DE25" s="379"/>
    </row>
    <row r="26" spans="1:109" ht="12" customHeight="1">
      <c r="A26" s="275"/>
      <c r="B26" s="300"/>
      <c r="D26" s="331" t="s">
        <v>155</v>
      </c>
      <c r="E26" s="313"/>
      <c r="F26" s="313"/>
      <c r="G26" s="313"/>
      <c r="H26" s="332"/>
      <c r="I26" s="335" t="str">
        <f>IF(A26="","",VLOOKUP(A26,基礎データ!$A$9:$M$158,4,0))</f>
        <v/>
      </c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7"/>
      <c r="AI26" s="369" t="str">
        <f>IF($A26="","",VLOOKUP(A26,基礎データ!$A$9:$M$158,2,0))</f>
        <v/>
      </c>
      <c r="AJ26" s="370"/>
      <c r="AK26" s="370"/>
      <c r="AL26" s="370"/>
      <c r="AM26" s="341" t="str">
        <f>IF(A26="","",VLOOKUP(A26,基礎データ!$A$9:$M$158,5,0))</f>
        <v/>
      </c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3"/>
      <c r="AZ26" s="347" t="str">
        <f>IF(A26="","",VLOOKUP(A26,基礎データ!$A$9:$M$158,6,0))</f>
        <v/>
      </c>
      <c r="BA26" s="348"/>
      <c r="BB26" s="348"/>
      <c r="BC26" s="348"/>
      <c r="BD26" s="348"/>
      <c r="BE26" s="348"/>
      <c r="BF26" s="348"/>
      <c r="BG26" s="348"/>
      <c r="BH26" s="349"/>
      <c r="BI26" s="315" t="str">
        <f>IF(A26="","",VLOOKUP(A26,基礎データ!$A$9:$M$158,8,0))</f>
        <v/>
      </c>
      <c r="BJ26" s="316"/>
      <c r="BK26" s="316"/>
      <c r="BL26" s="316"/>
      <c r="BM26" s="316"/>
      <c r="BN26" s="318"/>
      <c r="BO26" s="316" t="str">
        <f>IF(A26="","",VLOOKUP(A26,基礎データ!$A$9:$M$158,9,0))</f>
        <v/>
      </c>
      <c r="BP26" s="316"/>
      <c r="BQ26" s="316"/>
      <c r="BR26" s="316"/>
      <c r="BS26" s="316"/>
      <c r="BT26" s="318"/>
      <c r="BU26" s="315" t="str">
        <f>IF($A26="","",VLOOKUP($A26,基礎データ!$A$9:$M$158,10,0))</f>
        <v/>
      </c>
      <c r="BV26" s="316"/>
      <c r="BW26" s="316"/>
      <c r="BX26" s="316"/>
      <c r="BY26" s="315" t="str">
        <f>IF($A26="","",VLOOKUP($A26,基礎データ!$A$9:$M$158,11,0))</f>
        <v/>
      </c>
      <c r="BZ26" s="316"/>
      <c r="CA26" s="316"/>
      <c r="CB26" s="318"/>
      <c r="CC26" s="320" t="str">
        <f>IF(A26="","",VLOOKUP(A26,基礎データ!$A$9:$M$158,12,0))</f>
        <v/>
      </c>
      <c r="CD26" s="321"/>
      <c r="CE26" s="321"/>
      <c r="CF26" s="321"/>
      <c r="CG26" s="321"/>
      <c r="CH26" s="321"/>
      <c r="CI26" s="321"/>
      <c r="CJ26" s="321"/>
      <c r="CK26" s="321"/>
      <c r="CL26" s="321"/>
      <c r="CM26" s="321"/>
      <c r="CN26" s="321"/>
      <c r="CO26" s="321"/>
      <c r="CP26" s="321"/>
      <c r="CQ26" s="321"/>
      <c r="CR26" s="321"/>
      <c r="CS26" s="321"/>
      <c r="CT26" s="321"/>
      <c r="CU26" s="321" t="str">
        <f>IF(A26="","()",IF(VLOOKUP(A26,基礎データ!$A$9:$M$158,13,0)="","()","("&amp;VLOOKUP(A26,基礎データ!$A$9:$M$158,13,0)&amp;")"))</f>
        <v>()</v>
      </c>
      <c r="CV26" s="321"/>
      <c r="CW26" s="321"/>
      <c r="CX26" s="321"/>
      <c r="CY26" s="321"/>
      <c r="CZ26" s="321"/>
      <c r="DA26" s="321"/>
      <c r="DB26" s="321"/>
      <c r="DC26" s="324"/>
      <c r="DD26" s="28"/>
      <c r="DE26" s="379"/>
    </row>
    <row r="27" spans="1:109" ht="26.1" customHeight="1">
      <c r="A27" s="275"/>
      <c r="B27" s="300"/>
      <c r="D27" s="366"/>
      <c r="E27" s="367"/>
      <c r="F27" s="367"/>
      <c r="G27" s="367"/>
      <c r="H27" s="368"/>
      <c r="I27" s="301" t="str">
        <f>IF(A26="","",VLOOKUP(A26,基礎データ!$A$9:$M$158,3,0))</f>
        <v/>
      </c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3"/>
      <c r="AI27" s="369"/>
      <c r="AJ27" s="370"/>
      <c r="AK27" s="370"/>
      <c r="AL27" s="370"/>
      <c r="AM27" s="371"/>
      <c r="AN27" s="372"/>
      <c r="AO27" s="372"/>
      <c r="AP27" s="372"/>
      <c r="AQ27" s="372"/>
      <c r="AR27" s="372"/>
      <c r="AS27" s="372"/>
      <c r="AT27" s="372"/>
      <c r="AU27" s="372"/>
      <c r="AV27" s="372"/>
      <c r="AW27" s="372"/>
      <c r="AX27" s="372"/>
      <c r="AY27" s="373"/>
      <c r="AZ27" s="350"/>
      <c r="BA27" s="351"/>
      <c r="BB27" s="351"/>
      <c r="BC27" s="351"/>
      <c r="BD27" s="351"/>
      <c r="BE27" s="351"/>
      <c r="BF27" s="351"/>
      <c r="BG27" s="351"/>
      <c r="BH27" s="352"/>
      <c r="BI27" s="317"/>
      <c r="BJ27" s="292"/>
      <c r="BK27" s="292"/>
      <c r="BL27" s="292"/>
      <c r="BM27" s="292"/>
      <c r="BN27" s="319"/>
      <c r="BO27" s="292"/>
      <c r="BP27" s="292"/>
      <c r="BQ27" s="292"/>
      <c r="BR27" s="292"/>
      <c r="BS27" s="292"/>
      <c r="BT27" s="319"/>
      <c r="BU27" s="317"/>
      <c r="BV27" s="292"/>
      <c r="BW27" s="292"/>
      <c r="BX27" s="292"/>
      <c r="BY27" s="317"/>
      <c r="BZ27" s="292"/>
      <c r="CA27" s="292"/>
      <c r="CB27" s="319"/>
      <c r="CC27" s="374"/>
      <c r="CD27" s="325"/>
      <c r="CE27" s="325"/>
      <c r="CF27" s="325"/>
      <c r="CG27" s="325"/>
      <c r="CH27" s="325"/>
      <c r="CI27" s="325"/>
      <c r="CJ27" s="325"/>
      <c r="CK27" s="325"/>
      <c r="CL27" s="325"/>
      <c r="CM27" s="325"/>
      <c r="CN27" s="325"/>
      <c r="CO27" s="325"/>
      <c r="CP27" s="325"/>
      <c r="CQ27" s="325"/>
      <c r="CR27" s="325"/>
      <c r="CS27" s="325"/>
      <c r="CT27" s="325"/>
      <c r="CU27" s="325"/>
      <c r="CV27" s="325"/>
      <c r="CW27" s="325"/>
      <c r="CX27" s="325"/>
      <c r="CY27" s="325"/>
      <c r="CZ27" s="325"/>
      <c r="DA27" s="325"/>
      <c r="DB27" s="325"/>
      <c r="DC27" s="326"/>
      <c r="DD27" s="28"/>
      <c r="DE27" s="379"/>
    </row>
    <row r="28" spans="1:109" ht="12" customHeight="1">
      <c r="A28" s="275"/>
      <c r="B28" s="300" t="s">
        <v>143</v>
      </c>
      <c r="D28" s="331" t="s">
        <v>156</v>
      </c>
      <c r="E28" s="313"/>
      <c r="F28" s="313"/>
      <c r="G28" s="313"/>
      <c r="H28" s="332"/>
      <c r="I28" s="335" t="str">
        <f>IF(A28="","",VLOOKUP(A28,基礎データ!$A$9:$M$158,4,0))</f>
        <v/>
      </c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337"/>
      <c r="AI28" s="369" t="str">
        <f>IF($A28="","",VLOOKUP(A28,基礎データ!$A$9:$M$158,2,0))</f>
        <v/>
      </c>
      <c r="AJ28" s="370"/>
      <c r="AK28" s="370"/>
      <c r="AL28" s="370"/>
      <c r="AM28" s="341" t="str">
        <f>IF(A28="","",VLOOKUP(A28,基礎データ!$A$9:$M$158,5,0))</f>
        <v/>
      </c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3"/>
      <c r="AZ28" s="347" t="str">
        <f>IF(A28="","",VLOOKUP(A28,基礎データ!$A$9:$M$158,6,0))</f>
        <v/>
      </c>
      <c r="BA28" s="348"/>
      <c r="BB28" s="348"/>
      <c r="BC28" s="348"/>
      <c r="BD28" s="348"/>
      <c r="BE28" s="348"/>
      <c r="BF28" s="348"/>
      <c r="BG28" s="348"/>
      <c r="BH28" s="349"/>
      <c r="BI28" s="315" t="str">
        <f>IF(A28="","",VLOOKUP(A28,基礎データ!$A$9:$M$158,8,0))</f>
        <v/>
      </c>
      <c r="BJ28" s="316"/>
      <c r="BK28" s="316"/>
      <c r="BL28" s="316"/>
      <c r="BM28" s="316"/>
      <c r="BN28" s="318"/>
      <c r="BO28" s="316" t="str">
        <f>IF(A28="","",VLOOKUP(A28,基礎データ!$A$9:$M$158,9,0))</f>
        <v/>
      </c>
      <c r="BP28" s="316"/>
      <c r="BQ28" s="316"/>
      <c r="BR28" s="316"/>
      <c r="BS28" s="316"/>
      <c r="BT28" s="318"/>
      <c r="BU28" s="315" t="str">
        <f>IF($A28="","",VLOOKUP($A28,基礎データ!$A$9:$M$158,10,0))</f>
        <v/>
      </c>
      <c r="BV28" s="316"/>
      <c r="BW28" s="316"/>
      <c r="BX28" s="316"/>
      <c r="BY28" s="315" t="str">
        <f>IF($A28="","",VLOOKUP($A28,基礎データ!$A$9:$M$158,11,0))</f>
        <v/>
      </c>
      <c r="BZ28" s="316"/>
      <c r="CA28" s="316"/>
      <c r="CB28" s="318"/>
      <c r="CC28" s="320" t="str">
        <f>IF(A28="","",VLOOKUP(A28,基礎データ!$A$9:$M$158,12,0))</f>
        <v/>
      </c>
      <c r="CD28" s="321"/>
      <c r="CE28" s="321"/>
      <c r="CF28" s="321"/>
      <c r="CG28" s="321"/>
      <c r="CH28" s="321"/>
      <c r="CI28" s="321"/>
      <c r="CJ28" s="321"/>
      <c r="CK28" s="321"/>
      <c r="CL28" s="321"/>
      <c r="CM28" s="321"/>
      <c r="CN28" s="321"/>
      <c r="CO28" s="321"/>
      <c r="CP28" s="321"/>
      <c r="CQ28" s="321"/>
      <c r="CR28" s="321"/>
      <c r="CS28" s="321"/>
      <c r="CT28" s="321"/>
      <c r="CU28" s="321" t="str">
        <f>IF(A28="","()",IF(VLOOKUP(A28,基礎データ!$A$9:$M$158,13,0)="","()","("&amp;VLOOKUP(A28,基礎データ!$A$9:$M$158,13,0)&amp;")"))</f>
        <v>()</v>
      </c>
      <c r="CV28" s="321"/>
      <c r="CW28" s="321"/>
      <c r="CX28" s="321"/>
      <c r="CY28" s="321"/>
      <c r="CZ28" s="321"/>
      <c r="DA28" s="321"/>
      <c r="DB28" s="321"/>
      <c r="DC28" s="324"/>
      <c r="DD28" s="28"/>
      <c r="DE28" s="379"/>
    </row>
    <row r="29" spans="1:109" ht="26.1" customHeight="1">
      <c r="A29" s="275"/>
      <c r="B29" s="300"/>
      <c r="D29" s="366"/>
      <c r="E29" s="367"/>
      <c r="F29" s="367"/>
      <c r="G29" s="367"/>
      <c r="H29" s="368"/>
      <c r="I29" s="301" t="str">
        <f>IF(A28="","",VLOOKUP(A28,基礎データ!$A$9:$M$158,3,0))</f>
        <v/>
      </c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3"/>
      <c r="AI29" s="369"/>
      <c r="AJ29" s="370"/>
      <c r="AK29" s="370"/>
      <c r="AL29" s="370"/>
      <c r="AM29" s="371"/>
      <c r="AN29" s="372"/>
      <c r="AO29" s="372"/>
      <c r="AP29" s="372"/>
      <c r="AQ29" s="372"/>
      <c r="AR29" s="372"/>
      <c r="AS29" s="372"/>
      <c r="AT29" s="372"/>
      <c r="AU29" s="372"/>
      <c r="AV29" s="372"/>
      <c r="AW29" s="372"/>
      <c r="AX29" s="372"/>
      <c r="AY29" s="373"/>
      <c r="AZ29" s="350"/>
      <c r="BA29" s="351"/>
      <c r="BB29" s="351"/>
      <c r="BC29" s="351"/>
      <c r="BD29" s="351"/>
      <c r="BE29" s="351"/>
      <c r="BF29" s="351"/>
      <c r="BG29" s="351"/>
      <c r="BH29" s="352"/>
      <c r="BI29" s="317"/>
      <c r="BJ29" s="292"/>
      <c r="BK29" s="292"/>
      <c r="BL29" s="292"/>
      <c r="BM29" s="292"/>
      <c r="BN29" s="319"/>
      <c r="BO29" s="292"/>
      <c r="BP29" s="292"/>
      <c r="BQ29" s="292"/>
      <c r="BR29" s="292"/>
      <c r="BS29" s="292"/>
      <c r="BT29" s="319"/>
      <c r="BU29" s="317"/>
      <c r="BV29" s="292"/>
      <c r="BW29" s="292"/>
      <c r="BX29" s="292"/>
      <c r="BY29" s="317"/>
      <c r="BZ29" s="292"/>
      <c r="CA29" s="292"/>
      <c r="CB29" s="319"/>
      <c r="CC29" s="374"/>
      <c r="CD29" s="325"/>
      <c r="CE29" s="325"/>
      <c r="CF29" s="325"/>
      <c r="CG29" s="325"/>
      <c r="CH29" s="325"/>
      <c r="CI29" s="325"/>
      <c r="CJ29" s="325"/>
      <c r="CK29" s="325"/>
      <c r="CL29" s="325"/>
      <c r="CM29" s="325"/>
      <c r="CN29" s="325"/>
      <c r="CO29" s="325"/>
      <c r="CP29" s="325"/>
      <c r="CQ29" s="325"/>
      <c r="CR29" s="325"/>
      <c r="CS29" s="325"/>
      <c r="CT29" s="325"/>
      <c r="CU29" s="325"/>
      <c r="CV29" s="325"/>
      <c r="CW29" s="325"/>
      <c r="CX29" s="325"/>
      <c r="CY29" s="325"/>
      <c r="CZ29" s="325"/>
      <c r="DA29" s="325"/>
      <c r="DB29" s="325"/>
      <c r="DC29" s="326"/>
      <c r="DD29" s="28"/>
      <c r="DE29" s="379"/>
    </row>
    <row r="30" spans="1:109" ht="12" customHeight="1">
      <c r="A30" s="275"/>
      <c r="B30" s="300"/>
      <c r="D30" s="331" t="s">
        <v>157</v>
      </c>
      <c r="E30" s="313"/>
      <c r="F30" s="313"/>
      <c r="G30" s="313"/>
      <c r="H30" s="332"/>
      <c r="I30" s="335" t="str">
        <f>IF(A30="","",VLOOKUP(A30,基礎データ!$A$9:$M$158,4,0))</f>
        <v/>
      </c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7"/>
      <c r="AI30" s="369" t="str">
        <f>IF($A30="","",VLOOKUP(A30,基礎データ!$A$9:$M$158,2,0))</f>
        <v/>
      </c>
      <c r="AJ30" s="370"/>
      <c r="AK30" s="370"/>
      <c r="AL30" s="370"/>
      <c r="AM30" s="341" t="str">
        <f>IF(A30="","",VLOOKUP(A30,基礎データ!$A$9:$M$158,5,0))</f>
        <v/>
      </c>
      <c r="AN30" s="342"/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343"/>
      <c r="AZ30" s="347" t="str">
        <f>IF(A30="","",VLOOKUP(A30,基礎データ!$A$9:$M$158,6,0))</f>
        <v/>
      </c>
      <c r="BA30" s="348"/>
      <c r="BB30" s="348"/>
      <c r="BC30" s="348"/>
      <c r="BD30" s="348"/>
      <c r="BE30" s="348"/>
      <c r="BF30" s="348"/>
      <c r="BG30" s="348"/>
      <c r="BH30" s="349"/>
      <c r="BI30" s="315" t="str">
        <f>IF(A30="","",VLOOKUP(A30,基礎データ!$A$9:$M$158,8,0))</f>
        <v/>
      </c>
      <c r="BJ30" s="316"/>
      <c r="BK30" s="316"/>
      <c r="BL30" s="316"/>
      <c r="BM30" s="316"/>
      <c r="BN30" s="318"/>
      <c r="BO30" s="316" t="str">
        <f>IF(A30="","",VLOOKUP(A30,基礎データ!$A$9:$M$158,9,0))</f>
        <v/>
      </c>
      <c r="BP30" s="316"/>
      <c r="BQ30" s="316"/>
      <c r="BR30" s="316"/>
      <c r="BS30" s="316"/>
      <c r="BT30" s="318"/>
      <c r="BU30" s="315" t="str">
        <f>IF($A30="","",VLOOKUP($A30,基礎データ!$A$9:$M$158,10,0))</f>
        <v/>
      </c>
      <c r="BV30" s="316"/>
      <c r="BW30" s="316"/>
      <c r="BX30" s="316"/>
      <c r="BY30" s="315" t="str">
        <f>IF($A30="","",VLOOKUP($A30,基礎データ!$A$9:$M$158,11,0))</f>
        <v/>
      </c>
      <c r="BZ30" s="316"/>
      <c r="CA30" s="316"/>
      <c r="CB30" s="318"/>
      <c r="CC30" s="320" t="str">
        <f>IF(A30="","",VLOOKUP(A30,基礎データ!$A$9:$M$158,12,0))</f>
        <v/>
      </c>
      <c r="CD30" s="321"/>
      <c r="CE30" s="321"/>
      <c r="CF30" s="321"/>
      <c r="CG30" s="321"/>
      <c r="CH30" s="321"/>
      <c r="CI30" s="321"/>
      <c r="CJ30" s="321"/>
      <c r="CK30" s="321"/>
      <c r="CL30" s="321"/>
      <c r="CM30" s="321"/>
      <c r="CN30" s="321"/>
      <c r="CO30" s="321"/>
      <c r="CP30" s="321"/>
      <c r="CQ30" s="321"/>
      <c r="CR30" s="321"/>
      <c r="CS30" s="321"/>
      <c r="CT30" s="321"/>
      <c r="CU30" s="321" t="str">
        <f>IF(A30="","()",IF(VLOOKUP(A30,基礎データ!$A$9:$M$158,13,0)="","()","("&amp;VLOOKUP(A30,基礎データ!$A$9:$M$158,13,0)&amp;")"))</f>
        <v>()</v>
      </c>
      <c r="CV30" s="321"/>
      <c r="CW30" s="321"/>
      <c r="CX30" s="321"/>
      <c r="CY30" s="321"/>
      <c r="CZ30" s="321"/>
      <c r="DA30" s="321"/>
      <c r="DB30" s="321"/>
      <c r="DC30" s="324"/>
      <c r="DD30" s="28"/>
    </row>
    <row r="31" spans="1:109" ht="26.1" customHeight="1">
      <c r="A31" s="275"/>
      <c r="B31" s="300"/>
      <c r="D31" s="366"/>
      <c r="E31" s="367"/>
      <c r="F31" s="367"/>
      <c r="G31" s="367"/>
      <c r="H31" s="368"/>
      <c r="I31" s="301" t="str">
        <f>IF(A30="","",VLOOKUP(A30,基礎データ!$A$9:$M$158,3,0))</f>
        <v/>
      </c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3"/>
      <c r="AI31" s="369"/>
      <c r="AJ31" s="370"/>
      <c r="AK31" s="370"/>
      <c r="AL31" s="370"/>
      <c r="AM31" s="371"/>
      <c r="AN31" s="372"/>
      <c r="AO31" s="372"/>
      <c r="AP31" s="372"/>
      <c r="AQ31" s="372"/>
      <c r="AR31" s="372"/>
      <c r="AS31" s="372"/>
      <c r="AT31" s="372"/>
      <c r="AU31" s="372"/>
      <c r="AV31" s="372"/>
      <c r="AW31" s="372"/>
      <c r="AX31" s="372"/>
      <c r="AY31" s="373"/>
      <c r="AZ31" s="350"/>
      <c r="BA31" s="351"/>
      <c r="BB31" s="351"/>
      <c r="BC31" s="351"/>
      <c r="BD31" s="351"/>
      <c r="BE31" s="351"/>
      <c r="BF31" s="351"/>
      <c r="BG31" s="351"/>
      <c r="BH31" s="352"/>
      <c r="BI31" s="317"/>
      <c r="BJ31" s="292"/>
      <c r="BK31" s="292"/>
      <c r="BL31" s="292"/>
      <c r="BM31" s="292"/>
      <c r="BN31" s="319"/>
      <c r="BO31" s="292"/>
      <c r="BP31" s="292"/>
      <c r="BQ31" s="292"/>
      <c r="BR31" s="292"/>
      <c r="BS31" s="292"/>
      <c r="BT31" s="319"/>
      <c r="BU31" s="317"/>
      <c r="BV31" s="292"/>
      <c r="BW31" s="292"/>
      <c r="BX31" s="292"/>
      <c r="BY31" s="317"/>
      <c r="BZ31" s="292"/>
      <c r="CA31" s="292"/>
      <c r="CB31" s="319"/>
      <c r="CC31" s="374"/>
      <c r="CD31" s="325"/>
      <c r="CE31" s="325"/>
      <c r="CF31" s="325"/>
      <c r="CG31" s="325"/>
      <c r="CH31" s="325"/>
      <c r="CI31" s="325"/>
      <c r="CJ31" s="325"/>
      <c r="CK31" s="325"/>
      <c r="CL31" s="325"/>
      <c r="CM31" s="325"/>
      <c r="CN31" s="325"/>
      <c r="CO31" s="325"/>
      <c r="CP31" s="325"/>
      <c r="CQ31" s="325"/>
      <c r="CR31" s="325"/>
      <c r="CS31" s="325"/>
      <c r="CT31" s="325"/>
      <c r="CU31" s="325"/>
      <c r="CV31" s="325"/>
      <c r="CW31" s="325"/>
      <c r="CX31" s="325"/>
      <c r="CY31" s="325"/>
      <c r="CZ31" s="325"/>
      <c r="DA31" s="325"/>
      <c r="DB31" s="325"/>
      <c r="DC31" s="326"/>
      <c r="DD31" s="28"/>
      <c r="DE31" s="375" t="s">
        <v>158</v>
      </c>
    </row>
    <row r="32" spans="1:109" ht="12" customHeight="1">
      <c r="A32" s="275"/>
      <c r="B32" s="300"/>
      <c r="D32" s="331" t="s">
        <v>159</v>
      </c>
      <c r="E32" s="313"/>
      <c r="F32" s="313"/>
      <c r="G32" s="313"/>
      <c r="H32" s="332"/>
      <c r="I32" s="335" t="str">
        <f>IF(A32="","",VLOOKUP(A32,基礎データ!$A$9:$M$158,4,0))</f>
        <v/>
      </c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7"/>
      <c r="AI32" s="369" t="str">
        <f>IF($A32="","",VLOOKUP(A32,基礎データ!$A$9:$M$158,2,0))</f>
        <v/>
      </c>
      <c r="AJ32" s="370"/>
      <c r="AK32" s="370"/>
      <c r="AL32" s="370"/>
      <c r="AM32" s="341" t="str">
        <f>IF(A32="","",VLOOKUP(A32,基礎データ!$A$9:$M$158,5,0))</f>
        <v/>
      </c>
      <c r="AN32" s="342"/>
      <c r="AO32" s="342"/>
      <c r="AP32" s="342"/>
      <c r="AQ32" s="342"/>
      <c r="AR32" s="342"/>
      <c r="AS32" s="342"/>
      <c r="AT32" s="342"/>
      <c r="AU32" s="342"/>
      <c r="AV32" s="342"/>
      <c r="AW32" s="342"/>
      <c r="AX32" s="342"/>
      <c r="AY32" s="343"/>
      <c r="AZ32" s="347" t="str">
        <f>IF(A32="","",VLOOKUP(A32,基礎データ!$A$9:$M$158,6,0))</f>
        <v/>
      </c>
      <c r="BA32" s="348"/>
      <c r="BB32" s="348"/>
      <c r="BC32" s="348"/>
      <c r="BD32" s="348"/>
      <c r="BE32" s="348"/>
      <c r="BF32" s="348"/>
      <c r="BG32" s="348"/>
      <c r="BH32" s="349"/>
      <c r="BI32" s="315" t="str">
        <f>IF(A32="","",VLOOKUP(A32,基礎データ!$A$9:$M$158,8,0))</f>
        <v/>
      </c>
      <c r="BJ32" s="316"/>
      <c r="BK32" s="316"/>
      <c r="BL32" s="316"/>
      <c r="BM32" s="316"/>
      <c r="BN32" s="318"/>
      <c r="BO32" s="316" t="str">
        <f>IF(A32="","",VLOOKUP(A32,基礎データ!$A$9:$M$158,9,0))</f>
        <v/>
      </c>
      <c r="BP32" s="316"/>
      <c r="BQ32" s="316"/>
      <c r="BR32" s="316"/>
      <c r="BS32" s="316"/>
      <c r="BT32" s="318"/>
      <c r="BU32" s="315" t="str">
        <f>IF($A32="","",VLOOKUP($A32,基礎データ!$A$9:$M$158,10,0))</f>
        <v/>
      </c>
      <c r="BV32" s="316"/>
      <c r="BW32" s="316"/>
      <c r="BX32" s="316"/>
      <c r="BY32" s="315" t="str">
        <f>IF($A32="","",VLOOKUP($A32,基礎データ!$A$9:$M$158,11,0))</f>
        <v/>
      </c>
      <c r="BZ32" s="316"/>
      <c r="CA32" s="316"/>
      <c r="CB32" s="318"/>
      <c r="CC32" s="320" t="str">
        <f>IF(A32="","",VLOOKUP(A32,基礎データ!$A$9:$M$158,12,0))</f>
        <v/>
      </c>
      <c r="CD32" s="321"/>
      <c r="CE32" s="321"/>
      <c r="CF32" s="321"/>
      <c r="CG32" s="321"/>
      <c r="CH32" s="321"/>
      <c r="CI32" s="321"/>
      <c r="CJ32" s="321"/>
      <c r="CK32" s="321"/>
      <c r="CL32" s="321"/>
      <c r="CM32" s="321"/>
      <c r="CN32" s="321"/>
      <c r="CO32" s="321"/>
      <c r="CP32" s="321"/>
      <c r="CQ32" s="321"/>
      <c r="CR32" s="321"/>
      <c r="CS32" s="321"/>
      <c r="CT32" s="321"/>
      <c r="CU32" s="321" t="str">
        <f>IF(A32="","()",IF(VLOOKUP(A32,基礎データ!$A$9:$M$158,13,0)="","()","("&amp;VLOOKUP(A32,基礎データ!$A$9:$M$158,13,0)&amp;")"))</f>
        <v>()</v>
      </c>
      <c r="CV32" s="321"/>
      <c r="CW32" s="321"/>
      <c r="CX32" s="321"/>
      <c r="CY32" s="321"/>
      <c r="CZ32" s="321"/>
      <c r="DA32" s="321"/>
      <c r="DB32" s="321"/>
      <c r="DC32" s="324"/>
      <c r="DD32" s="28"/>
      <c r="DE32" s="375"/>
    </row>
    <row r="33" spans="1:109" ht="26.1" customHeight="1">
      <c r="A33" s="275"/>
      <c r="B33" s="300"/>
      <c r="D33" s="366"/>
      <c r="E33" s="367"/>
      <c r="F33" s="367"/>
      <c r="G33" s="367"/>
      <c r="H33" s="368"/>
      <c r="I33" s="301" t="str">
        <f>IF(A32="","",VLOOKUP(A32,基礎データ!$A$9:$M$158,3,0))</f>
        <v/>
      </c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3"/>
      <c r="AI33" s="369"/>
      <c r="AJ33" s="370"/>
      <c r="AK33" s="370"/>
      <c r="AL33" s="370"/>
      <c r="AM33" s="371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3"/>
      <c r="AZ33" s="350"/>
      <c r="BA33" s="351"/>
      <c r="BB33" s="351"/>
      <c r="BC33" s="351"/>
      <c r="BD33" s="351"/>
      <c r="BE33" s="351"/>
      <c r="BF33" s="351"/>
      <c r="BG33" s="351"/>
      <c r="BH33" s="352"/>
      <c r="BI33" s="317"/>
      <c r="BJ33" s="292"/>
      <c r="BK33" s="292"/>
      <c r="BL33" s="292"/>
      <c r="BM33" s="292"/>
      <c r="BN33" s="319"/>
      <c r="BO33" s="292"/>
      <c r="BP33" s="292"/>
      <c r="BQ33" s="292"/>
      <c r="BR33" s="292"/>
      <c r="BS33" s="292"/>
      <c r="BT33" s="319"/>
      <c r="BU33" s="317"/>
      <c r="BV33" s="292"/>
      <c r="BW33" s="292"/>
      <c r="BX33" s="292"/>
      <c r="BY33" s="317"/>
      <c r="BZ33" s="292"/>
      <c r="CA33" s="292"/>
      <c r="CB33" s="319"/>
      <c r="CC33" s="374"/>
      <c r="CD33" s="325"/>
      <c r="CE33" s="325"/>
      <c r="CF33" s="325"/>
      <c r="CG33" s="325"/>
      <c r="CH33" s="325"/>
      <c r="CI33" s="325"/>
      <c r="CJ33" s="325"/>
      <c r="CK33" s="325"/>
      <c r="CL33" s="325"/>
      <c r="CM33" s="325"/>
      <c r="CN33" s="325"/>
      <c r="CO33" s="325"/>
      <c r="CP33" s="325"/>
      <c r="CQ33" s="325"/>
      <c r="CR33" s="325"/>
      <c r="CS33" s="325"/>
      <c r="CT33" s="325"/>
      <c r="CU33" s="325"/>
      <c r="CV33" s="325"/>
      <c r="CW33" s="325"/>
      <c r="CX33" s="325"/>
      <c r="CY33" s="325"/>
      <c r="CZ33" s="325"/>
      <c r="DA33" s="325"/>
      <c r="DB33" s="325"/>
      <c r="DC33" s="326"/>
      <c r="DD33" s="28"/>
      <c r="DE33" s="375"/>
    </row>
    <row r="34" spans="1:109" ht="12" customHeight="1">
      <c r="A34" s="275"/>
      <c r="B34" s="300"/>
      <c r="D34" s="331" t="s">
        <v>160</v>
      </c>
      <c r="E34" s="313"/>
      <c r="F34" s="313"/>
      <c r="G34" s="313"/>
      <c r="H34" s="332"/>
      <c r="I34" s="335" t="str">
        <f>IF(A34="","",VLOOKUP(A34,基礎データ!$A$9:$M$158,4,0))</f>
        <v/>
      </c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7"/>
      <c r="AI34" s="369" t="str">
        <f>IF($A34="","",VLOOKUP(A34,基礎データ!$A$9:$M$158,2,0))</f>
        <v/>
      </c>
      <c r="AJ34" s="370"/>
      <c r="AK34" s="370"/>
      <c r="AL34" s="370"/>
      <c r="AM34" s="341" t="str">
        <f>IF(A34="","",VLOOKUP(A34,基礎データ!$A$9:$M$158,5,0))</f>
        <v/>
      </c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3"/>
      <c r="AZ34" s="347" t="str">
        <f>IF(A34="","",VLOOKUP(A34,基礎データ!$A$9:$M$158,6,0))</f>
        <v/>
      </c>
      <c r="BA34" s="348"/>
      <c r="BB34" s="348"/>
      <c r="BC34" s="348"/>
      <c r="BD34" s="348"/>
      <c r="BE34" s="348"/>
      <c r="BF34" s="348"/>
      <c r="BG34" s="348"/>
      <c r="BH34" s="349"/>
      <c r="BI34" s="315" t="str">
        <f>IF(A34="","",VLOOKUP(A34,基礎データ!$A$9:$M$158,8,0))</f>
        <v/>
      </c>
      <c r="BJ34" s="316"/>
      <c r="BK34" s="316"/>
      <c r="BL34" s="316"/>
      <c r="BM34" s="316"/>
      <c r="BN34" s="318"/>
      <c r="BO34" s="316" t="str">
        <f>IF(A34="","",VLOOKUP(A34,基礎データ!$A$9:$M$158,9,0))</f>
        <v/>
      </c>
      <c r="BP34" s="316"/>
      <c r="BQ34" s="316"/>
      <c r="BR34" s="316"/>
      <c r="BS34" s="316"/>
      <c r="BT34" s="318"/>
      <c r="BU34" s="315" t="str">
        <f>IF($A34="","",VLOOKUP($A34,基礎データ!$A$9:$M$158,10,0))</f>
        <v/>
      </c>
      <c r="BV34" s="316"/>
      <c r="BW34" s="316"/>
      <c r="BX34" s="316"/>
      <c r="BY34" s="315" t="str">
        <f>IF($A34="","",VLOOKUP($A34,基礎データ!$A$9:$M$158,11,0))</f>
        <v/>
      </c>
      <c r="BZ34" s="316"/>
      <c r="CA34" s="316"/>
      <c r="CB34" s="318"/>
      <c r="CC34" s="320" t="str">
        <f>IF(A34="","",VLOOKUP(A34,基礎データ!$A$9:$M$158,12,0))</f>
        <v/>
      </c>
      <c r="CD34" s="321"/>
      <c r="CE34" s="321"/>
      <c r="CF34" s="321"/>
      <c r="CG34" s="321"/>
      <c r="CH34" s="321"/>
      <c r="CI34" s="321"/>
      <c r="CJ34" s="321"/>
      <c r="CK34" s="321"/>
      <c r="CL34" s="321"/>
      <c r="CM34" s="321"/>
      <c r="CN34" s="321"/>
      <c r="CO34" s="321"/>
      <c r="CP34" s="321"/>
      <c r="CQ34" s="321"/>
      <c r="CR34" s="321"/>
      <c r="CS34" s="321"/>
      <c r="CT34" s="321"/>
      <c r="CU34" s="321" t="str">
        <f>IF(A34="","()",IF(VLOOKUP(A34,基礎データ!$A$9:$M$158,13,0)="","()","("&amp;VLOOKUP(A34,基礎データ!$A$9:$M$158,13,0)&amp;")"))</f>
        <v>()</v>
      </c>
      <c r="CV34" s="321"/>
      <c r="CW34" s="321"/>
      <c r="CX34" s="321"/>
      <c r="CY34" s="321"/>
      <c r="CZ34" s="321"/>
      <c r="DA34" s="321"/>
      <c r="DB34" s="321"/>
      <c r="DC34" s="324"/>
      <c r="DD34" s="28"/>
      <c r="DE34" s="375"/>
    </row>
    <row r="35" spans="1:109" ht="26.1" customHeight="1">
      <c r="A35" s="275"/>
      <c r="B35" s="300"/>
      <c r="D35" s="366"/>
      <c r="E35" s="367"/>
      <c r="F35" s="367"/>
      <c r="G35" s="367"/>
      <c r="H35" s="368"/>
      <c r="I35" s="301" t="str">
        <f>IF(A34="","",VLOOKUP(A34,基礎データ!$A$9:$M$158,3,0))</f>
        <v/>
      </c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3"/>
      <c r="AI35" s="369"/>
      <c r="AJ35" s="370"/>
      <c r="AK35" s="370"/>
      <c r="AL35" s="370"/>
      <c r="AM35" s="371"/>
      <c r="AN35" s="372"/>
      <c r="AO35" s="372"/>
      <c r="AP35" s="372"/>
      <c r="AQ35" s="372"/>
      <c r="AR35" s="372"/>
      <c r="AS35" s="372"/>
      <c r="AT35" s="372"/>
      <c r="AU35" s="372"/>
      <c r="AV35" s="372"/>
      <c r="AW35" s="372"/>
      <c r="AX35" s="372"/>
      <c r="AY35" s="373"/>
      <c r="AZ35" s="350"/>
      <c r="BA35" s="351"/>
      <c r="BB35" s="351"/>
      <c r="BC35" s="351"/>
      <c r="BD35" s="351"/>
      <c r="BE35" s="351"/>
      <c r="BF35" s="351"/>
      <c r="BG35" s="351"/>
      <c r="BH35" s="352"/>
      <c r="BI35" s="317"/>
      <c r="BJ35" s="292"/>
      <c r="BK35" s="292"/>
      <c r="BL35" s="292"/>
      <c r="BM35" s="292"/>
      <c r="BN35" s="319"/>
      <c r="BO35" s="292"/>
      <c r="BP35" s="292"/>
      <c r="BQ35" s="292"/>
      <c r="BR35" s="292"/>
      <c r="BS35" s="292"/>
      <c r="BT35" s="319"/>
      <c r="BU35" s="317"/>
      <c r="BV35" s="292"/>
      <c r="BW35" s="292"/>
      <c r="BX35" s="292"/>
      <c r="BY35" s="317"/>
      <c r="BZ35" s="292"/>
      <c r="CA35" s="292"/>
      <c r="CB35" s="319"/>
      <c r="CC35" s="374"/>
      <c r="CD35" s="325"/>
      <c r="CE35" s="325"/>
      <c r="CF35" s="325"/>
      <c r="CG35" s="325"/>
      <c r="CH35" s="325"/>
      <c r="CI35" s="325"/>
      <c r="CJ35" s="325"/>
      <c r="CK35" s="325"/>
      <c r="CL35" s="325"/>
      <c r="CM35" s="325"/>
      <c r="CN35" s="325"/>
      <c r="CO35" s="325"/>
      <c r="CP35" s="325"/>
      <c r="CQ35" s="325"/>
      <c r="CR35" s="325"/>
      <c r="CS35" s="325"/>
      <c r="CT35" s="325"/>
      <c r="CU35" s="325"/>
      <c r="CV35" s="325"/>
      <c r="CW35" s="325"/>
      <c r="CX35" s="325"/>
      <c r="CY35" s="325"/>
      <c r="CZ35" s="325"/>
      <c r="DA35" s="325"/>
      <c r="DB35" s="325"/>
      <c r="DC35" s="326"/>
      <c r="DD35" s="28"/>
      <c r="DE35" s="375"/>
    </row>
    <row r="36" spans="1:109" ht="12" customHeight="1">
      <c r="A36" s="275"/>
      <c r="B36" s="300"/>
      <c r="D36" s="331" t="s">
        <v>161</v>
      </c>
      <c r="E36" s="313"/>
      <c r="F36" s="313"/>
      <c r="G36" s="313"/>
      <c r="H36" s="332"/>
      <c r="I36" s="335" t="str">
        <f>IF(A36="","",VLOOKUP(A36,基礎データ!$A$9:$M$158,4,0))</f>
        <v/>
      </c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  <c r="AH36" s="337"/>
      <c r="AI36" s="369" t="str">
        <f>IF($A36="","",VLOOKUP(A36,基礎データ!$A$9:$M$158,2,0))</f>
        <v/>
      </c>
      <c r="AJ36" s="370"/>
      <c r="AK36" s="370"/>
      <c r="AL36" s="370"/>
      <c r="AM36" s="341" t="str">
        <f>IF(A36="","",VLOOKUP(A36,基礎データ!$A$9:$M$158,5,0))</f>
        <v/>
      </c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3"/>
      <c r="AZ36" s="347" t="str">
        <f>IF(A36="","",VLOOKUP(A36,基礎データ!$A$9:$M$158,6,0))</f>
        <v/>
      </c>
      <c r="BA36" s="348"/>
      <c r="BB36" s="348"/>
      <c r="BC36" s="348"/>
      <c r="BD36" s="348"/>
      <c r="BE36" s="348"/>
      <c r="BF36" s="348"/>
      <c r="BG36" s="348"/>
      <c r="BH36" s="349"/>
      <c r="BI36" s="315" t="str">
        <f>IF(A36="","",VLOOKUP(A36,基礎データ!$A$9:$M$158,8,0))</f>
        <v/>
      </c>
      <c r="BJ36" s="316"/>
      <c r="BK36" s="316"/>
      <c r="BL36" s="316"/>
      <c r="BM36" s="316"/>
      <c r="BN36" s="318"/>
      <c r="BO36" s="316" t="str">
        <f>IF(A36="","",VLOOKUP(A36,基礎データ!$A$9:$M$158,9,0))</f>
        <v/>
      </c>
      <c r="BP36" s="316"/>
      <c r="BQ36" s="316"/>
      <c r="BR36" s="316"/>
      <c r="BS36" s="316"/>
      <c r="BT36" s="318"/>
      <c r="BU36" s="315" t="str">
        <f>IF($A36="","",VLOOKUP($A36,基礎データ!$A$9:$M$158,10,0))</f>
        <v/>
      </c>
      <c r="BV36" s="316"/>
      <c r="BW36" s="316"/>
      <c r="BX36" s="316"/>
      <c r="BY36" s="315" t="str">
        <f>IF($A36="","",VLOOKUP($A36,基礎データ!$A$9:$M$158,11,0))</f>
        <v/>
      </c>
      <c r="BZ36" s="316"/>
      <c r="CA36" s="316"/>
      <c r="CB36" s="318"/>
      <c r="CC36" s="320" t="str">
        <f>IF(A36="","",VLOOKUP(A36,基礎データ!$A$9:$M$158,12,0))</f>
        <v/>
      </c>
      <c r="CD36" s="321"/>
      <c r="CE36" s="321"/>
      <c r="CF36" s="321"/>
      <c r="CG36" s="321"/>
      <c r="CH36" s="321"/>
      <c r="CI36" s="321"/>
      <c r="CJ36" s="321"/>
      <c r="CK36" s="321"/>
      <c r="CL36" s="321"/>
      <c r="CM36" s="321"/>
      <c r="CN36" s="321"/>
      <c r="CO36" s="321"/>
      <c r="CP36" s="321"/>
      <c r="CQ36" s="321"/>
      <c r="CR36" s="321"/>
      <c r="CS36" s="321"/>
      <c r="CT36" s="321"/>
      <c r="CU36" s="321" t="str">
        <f>IF(A36="","()",IF(VLOOKUP(A36,基礎データ!$A$9:$M$158,13,0)="","()","("&amp;VLOOKUP(A36,基礎データ!$A$9:$M$158,13,0)&amp;")"))</f>
        <v>()</v>
      </c>
      <c r="CV36" s="321"/>
      <c r="CW36" s="321"/>
      <c r="CX36" s="321"/>
      <c r="CY36" s="321"/>
      <c r="CZ36" s="321"/>
      <c r="DA36" s="321"/>
      <c r="DB36" s="321"/>
      <c r="DC36" s="324"/>
      <c r="DD36" s="28"/>
      <c r="DE36" s="375"/>
    </row>
    <row r="37" spans="1:109" ht="26.1" customHeight="1">
      <c r="A37" s="275"/>
      <c r="B37" s="300"/>
      <c r="D37" s="366"/>
      <c r="E37" s="367"/>
      <c r="F37" s="367"/>
      <c r="G37" s="367"/>
      <c r="H37" s="368"/>
      <c r="I37" s="301" t="str">
        <f>IF(A36="","",VLOOKUP(A36,基礎データ!$A$9:$M$158,3,0))</f>
        <v/>
      </c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3"/>
      <c r="AI37" s="369"/>
      <c r="AJ37" s="370"/>
      <c r="AK37" s="370"/>
      <c r="AL37" s="370"/>
      <c r="AM37" s="371"/>
      <c r="AN37" s="372"/>
      <c r="AO37" s="372"/>
      <c r="AP37" s="372"/>
      <c r="AQ37" s="372"/>
      <c r="AR37" s="372"/>
      <c r="AS37" s="372"/>
      <c r="AT37" s="372"/>
      <c r="AU37" s="372"/>
      <c r="AV37" s="372"/>
      <c r="AW37" s="372"/>
      <c r="AX37" s="372"/>
      <c r="AY37" s="373"/>
      <c r="AZ37" s="350"/>
      <c r="BA37" s="351"/>
      <c r="BB37" s="351"/>
      <c r="BC37" s="351"/>
      <c r="BD37" s="351"/>
      <c r="BE37" s="351"/>
      <c r="BF37" s="351"/>
      <c r="BG37" s="351"/>
      <c r="BH37" s="352"/>
      <c r="BI37" s="317"/>
      <c r="BJ37" s="292"/>
      <c r="BK37" s="292"/>
      <c r="BL37" s="292"/>
      <c r="BM37" s="292"/>
      <c r="BN37" s="319"/>
      <c r="BO37" s="292"/>
      <c r="BP37" s="292"/>
      <c r="BQ37" s="292"/>
      <c r="BR37" s="292"/>
      <c r="BS37" s="292"/>
      <c r="BT37" s="319"/>
      <c r="BU37" s="317"/>
      <c r="BV37" s="292"/>
      <c r="BW37" s="292"/>
      <c r="BX37" s="292"/>
      <c r="BY37" s="317"/>
      <c r="BZ37" s="292"/>
      <c r="CA37" s="292"/>
      <c r="CB37" s="319"/>
      <c r="CC37" s="374"/>
      <c r="CD37" s="325"/>
      <c r="CE37" s="325"/>
      <c r="CF37" s="325"/>
      <c r="CG37" s="325"/>
      <c r="CH37" s="325"/>
      <c r="CI37" s="325"/>
      <c r="CJ37" s="325"/>
      <c r="CK37" s="325"/>
      <c r="CL37" s="325"/>
      <c r="CM37" s="325"/>
      <c r="CN37" s="325"/>
      <c r="CO37" s="325"/>
      <c r="CP37" s="325"/>
      <c r="CQ37" s="325"/>
      <c r="CR37" s="325"/>
      <c r="CS37" s="325"/>
      <c r="CT37" s="325"/>
      <c r="CU37" s="325"/>
      <c r="CV37" s="325"/>
      <c r="CW37" s="325"/>
      <c r="CX37" s="325"/>
      <c r="CY37" s="325"/>
      <c r="CZ37" s="325"/>
      <c r="DA37" s="325"/>
      <c r="DB37" s="325"/>
      <c r="DC37" s="326"/>
      <c r="DD37" s="28"/>
      <c r="DE37" s="375"/>
    </row>
    <row r="38" spans="1:109" ht="12" customHeight="1">
      <c r="A38" s="275"/>
      <c r="B38" s="300"/>
      <c r="D38" s="331" t="s">
        <v>162</v>
      </c>
      <c r="E38" s="313"/>
      <c r="F38" s="313"/>
      <c r="G38" s="313"/>
      <c r="H38" s="332"/>
      <c r="I38" s="335" t="str">
        <f>IF(A38="","",VLOOKUP(A38,基礎データ!$A$9:$M$158,4,0))</f>
        <v/>
      </c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7"/>
      <c r="AI38" s="369" t="str">
        <f>IF($A38="","",VLOOKUP(A38,基礎データ!$A$9:$M$158,2,0))</f>
        <v/>
      </c>
      <c r="AJ38" s="370"/>
      <c r="AK38" s="370"/>
      <c r="AL38" s="370"/>
      <c r="AM38" s="341" t="str">
        <f>IF(A38="","",VLOOKUP(A38,基礎データ!$A$9:$M$158,5,0))</f>
        <v/>
      </c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3"/>
      <c r="AZ38" s="347" t="str">
        <f>IF(A38="","",VLOOKUP(A38,基礎データ!$A$9:$M$158,6,0))</f>
        <v/>
      </c>
      <c r="BA38" s="348"/>
      <c r="BB38" s="348"/>
      <c r="BC38" s="348"/>
      <c r="BD38" s="348"/>
      <c r="BE38" s="348"/>
      <c r="BF38" s="348"/>
      <c r="BG38" s="348"/>
      <c r="BH38" s="349"/>
      <c r="BI38" s="315" t="str">
        <f>IF(A38="","",VLOOKUP(A38,基礎データ!$A$9:$M$158,8,0))</f>
        <v/>
      </c>
      <c r="BJ38" s="316"/>
      <c r="BK38" s="316"/>
      <c r="BL38" s="316"/>
      <c r="BM38" s="316"/>
      <c r="BN38" s="318"/>
      <c r="BO38" s="316" t="str">
        <f>IF(A38="","",VLOOKUP(A38,基礎データ!$A$9:$M$158,9,0))</f>
        <v/>
      </c>
      <c r="BP38" s="316"/>
      <c r="BQ38" s="316"/>
      <c r="BR38" s="316"/>
      <c r="BS38" s="316"/>
      <c r="BT38" s="318"/>
      <c r="BU38" s="315" t="str">
        <f>IF($A38="","",VLOOKUP($A38,基礎データ!$A$9:$M$158,10,0))</f>
        <v/>
      </c>
      <c r="BV38" s="316"/>
      <c r="BW38" s="316"/>
      <c r="BX38" s="316"/>
      <c r="BY38" s="315" t="str">
        <f>IF($A38="","",VLOOKUP($A38,基礎データ!$A$9:$M$158,11,0))</f>
        <v/>
      </c>
      <c r="BZ38" s="316"/>
      <c r="CA38" s="316"/>
      <c r="CB38" s="318"/>
      <c r="CC38" s="320" t="str">
        <f>IF(A38="","",VLOOKUP(A38,基礎データ!$A$9:$M$158,12,0))</f>
        <v/>
      </c>
      <c r="CD38" s="321"/>
      <c r="CE38" s="321"/>
      <c r="CF38" s="321"/>
      <c r="CG38" s="321"/>
      <c r="CH38" s="321"/>
      <c r="CI38" s="321"/>
      <c r="CJ38" s="321"/>
      <c r="CK38" s="321"/>
      <c r="CL38" s="321"/>
      <c r="CM38" s="321"/>
      <c r="CN38" s="321"/>
      <c r="CO38" s="321"/>
      <c r="CP38" s="321"/>
      <c r="CQ38" s="321"/>
      <c r="CR38" s="321"/>
      <c r="CS38" s="321"/>
      <c r="CT38" s="321"/>
      <c r="CU38" s="321" t="str">
        <f>IF(A38="","()",IF(VLOOKUP(A38,基礎データ!$A$9:$M$158,13,0)="","()","("&amp;VLOOKUP(A38,基礎データ!$A$9:$M$158,13,0)&amp;")"))</f>
        <v>()</v>
      </c>
      <c r="CV38" s="321"/>
      <c r="CW38" s="321"/>
      <c r="CX38" s="321"/>
      <c r="CY38" s="321"/>
      <c r="CZ38" s="321"/>
      <c r="DA38" s="321"/>
      <c r="DB38" s="321"/>
      <c r="DC38" s="324"/>
      <c r="DD38" s="28"/>
      <c r="DE38" s="375"/>
    </row>
    <row r="39" spans="1:109" ht="26.1" customHeight="1">
      <c r="A39" s="275"/>
      <c r="B39" s="300"/>
      <c r="D39" s="366"/>
      <c r="E39" s="367"/>
      <c r="F39" s="367"/>
      <c r="G39" s="367"/>
      <c r="H39" s="368"/>
      <c r="I39" s="301" t="str">
        <f>IF(A38="","",VLOOKUP(A38,基礎データ!$A$9:$M$158,3,0))</f>
        <v/>
      </c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3"/>
      <c r="AI39" s="369"/>
      <c r="AJ39" s="370"/>
      <c r="AK39" s="370"/>
      <c r="AL39" s="370"/>
      <c r="AM39" s="371"/>
      <c r="AN39" s="372"/>
      <c r="AO39" s="372"/>
      <c r="AP39" s="372"/>
      <c r="AQ39" s="372"/>
      <c r="AR39" s="372"/>
      <c r="AS39" s="372"/>
      <c r="AT39" s="372"/>
      <c r="AU39" s="372"/>
      <c r="AV39" s="372"/>
      <c r="AW39" s="372"/>
      <c r="AX39" s="372"/>
      <c r="AY39" s="373"/>
      <c r="AZ39" s="350"/>
      <c r="BA39" s="351"/>
      <c r="BB39" s="351"/>
      <c r="BC39" s="351"/>
      <c r="BD39" s="351"/>
      <c r="BE39" s="351"/>
      <c r="BF39" s="351"/>
      <c r="BG39" s="351"/>
      <c r="BH39" s="352"/>
      <c r="BI39" s="317"/>
      <c r="BJ39" s="292"/>
      <c r="BK39" s="292"/>
      <c r="BL39" s="292"/>
      <c r="BM39" s="292"/>
      <c r="BN39" s="319"/>
      <c r="BO39" s="292"/>
      <c r="BP39" s="292"/>
      <c r="BQ39" s="292"/>
      <c r="BR39" s="292"/>
      <c r="BS39" s="292"/>
      <c r="BT39" s="319"/>
      <c r="BU39" s="317"/>
      <c r="BV39" s="292"/>
      <c r="BW39" s="292"/>
      <c r="BX39" s="292"/>
      <c r="BY39" s="317"/>
      <c r="BZ39" s="292"/>
      <c r="CA39" s="292"/>
      <c r="CB39" s="319"/>
      <c r="CC39" s="374"/>
      <c r="CD39" s="325"/>
      <c r="CE39" s="325"/>
      <c r="CF39" s="325"/>
      <c r="CG39" s="325"/>
      <c r="CH39" s="325"/>
      <c r="CI39" s="325"/>
      <c r="CJ39" s="325"/>
      <c r="CK39" s="325"/>
      <c r="CL39" s="325"/>
      <c r="CM39" s="325"/>
      <c r="CN39" s="325"/>
      <c r="CO39" s="325"/>
      <c r="CP39" s="325"/>
      <c r="CQ39" s="325"/>
      <c r="CR39" s="325"/>
      <c r="CS39" s="325"/>
      <c r="CT39" s="325"/>
      <c r="CU39" s="325"/>
      <c r="CV39" s="325"/>
      <c r="CW39" s="325"/>
      <c r="CX39" s="325"/>
      <c r="CY39" s="325"/>
      <c r="CZ39" s="325"/>
      <c r="DA39" s="325"/>
      <c r="DB39" s="325"/>
      <c r="DC39" s="326"/>
      <c r="DD39" s="28"/>
      <c r="DE39" s="375"/>
    </row>
    <row r="40" spans="1:109" ht="12" customHeight="1">
      <c r="A40" s="275"/>
      <c r="B40" s="300"/>
      <c r="D40" s="331" t="s">
        <v>163</v>
      </c>
      <c r="E40" s="313"/>
      <c r="F40" s="313"/>
      <c r="G40" s="313"/>
      <c r="H40" s="332"/>
      <c r="I40" s="335" t="str">
        <f>IF(A40="","",VLOOKUP(A40,基礎データ!$A$9:$M$158,4,0))</f>
        <v/>
      </c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7"/>
      <c r="AI40" s="369" t="str">
        <f>IF($A40="","",VLOOKUP(A40,基礎データ!$A$9:$M$158,2,0))</f>
        <v/>
      </c>
      <c r="AJ40" s="370"/>
      <c r="AK40" s="370"/>
      <c r="AL40" s="370"/>
      <c r="AM40" s="341" t="str">
        <f>IF(A40="","",VLOOKUP(A40,基礎データ!$A$9:$M$158,5,0))</f>
        <v/>
      </c>
      <c r="AN40" s="342"/>
      <c r="AO40" s="342"/>
      <c r="AP40" s="342"/>
      <c r="AQ40" s="342"/>
      <c r="AR40" s="342"/>
      <c r="AS40" s="342"/>
      <c r="AT40" s="342"/>
      <c r="AU40" s="342"/>
      <c r="AV40" s="342"/>
      <c r="AW40" s="342"/>
      <c r="AX40" s="342"/>
      <c r="AY40" s="343"/>
      <c r="AZ40" s="347" t="str">
        <f>IF(A40="","",VLOOKUP(A40,基礎データ!$A$9:$M$158,6,0))</f>
        <v/>
      </c>
      <c r="BA40" s="348"/>
      <c r="BB40" s="348"/>
      <c r="BC40" s="348"/>
      <c r="BD40" s="348"/>
      <c r="BE40" s="348"/>
      <c r="BF40" s="348"/>
      <c r="BG40" s="348"/>
      <c r="BH40" s="349"/>
      <c r="BI40" s="315" t="str">
        <f>IF(A40="","",VLOOKUP(A40,基礎データ!$A$9:$M$158,8,0))</f>
        <v/>
      </c>
      <c r="BJ40" s="316"/>
      <c r="BK40" s="316"/>
      <c r="BL40" s="316"/>
      <c r="BM40" s="316"/>
      <c r="BN40" s="318"/>
      <c r="BO40" s="316" t="str">
        <f>IF(A40="","",VLOOKUP(A40,基礎データ!$A$9:$M$158,9,0))</f>
        <v/>
      </c>
      <c r="BP40" s="316"/>
      <c r="BQ40" s="316"/>
      <c r="BR40" s="316"/>
      <c r="BS40" s="316"/>
      <c r="BT40" s="318"/>
      <c r="BU40" s="315" t="str">
        <f>IF($A40="","",VLOOKUP($A40,基礎データ!$A$9:$M$158,10,0))</f>
        <v/>
      </c>
      <c r="BV40" s="316"/>
      <c r="BW40" s="316"/>
      <c r="BX40" s="316"/>
      <c r="BY40" s="315" t="str">
        <f>IF($A40="","",VLOOKUP($A40,基礎データ!$A$9:$M$158,11,0))</f>
        <v/>
      </c>
      <c r="BZ40" s="316"/>
      <c r="CA40" s="316"/>
      <c r="CB40" s="318"/>
      <c r="CC40" s="320" t="str">
        <f>IF(A40="","",VLOOKUP(A40,基礎データ!$A$9:$M$158,12,0))</f>
        <v/>
      </c>
      <c r="CD40" s="321"/>
      <c r="CE40" s="321"/>
      <c r="CF40" s="321"/>
      <c r="CG40" s="321"/>
      <c r="CH40" s="321"/>
      <c r="CI40" s="321"/>
      <c r="CJ40" s="321"/>
      <c r="CK40" s="321"/>
      <c r="CL40" s="321"/>
      <c r="CM40" s="321"/>
      <c r="CN40" s="321"/>
      <c r="CO40" s="321"/>
      <c r="CP40" s="321"/>
      <c r="CQ40" s="321"/>
      <c r="CR40" s="321"/>
      <c r="CS40" s="321"/>
      <c r="CT40" s="321"/>
      <c r="CU40" s="321" t="str">
        <f>IF(A40="","()",IF(VLOOKUP(A40,基礎データ!$A$9:$M$158,13,0)="","()","("&amp;VLOOKUP(A40,基礎データ!$A$9:$M$158,13,0)&amp;")"))</f>
        <v>()</v>
      </c>
      <c r="CV40" s="321"/>
      <c r="CW40" s="321"/>
      <c r="CX40" s="321"/>
      <c r="CY40" s="321"/>
      <c r="CZ40" s="321"/>
      <c r="DA40" s="321"/>
      <c r="DB40" s="321"/>
      <c r="DC40" s="324"/>
      <c r="DD40" s="2"/>
      <c r="DE40" s="375"/>
    </row>
    <row r="41" spans="1:109" ht="26.1" customHeight="1">
      <c r="A41" s="275"/>
      <c r="B41" s="300"/>
      <c r="D41" s="366"/>
      <c r="E41" s="367"/>
      <c r="F41" s="367"/>
      <c r="G41" s="367"/>
      <c r="H41" s="368"/>
      <c r="I41" s="301" t="str">
        <f>IF(A40="","",VLOOKUP(A40,基礎データ!$A$9:$M$158,3,0))</f>
        <v/>
      </c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3"/>
      <c r="AI41" s="369"/>
      <c r="AJ41" s="370"/>
      <c r="AK41" s="370"/>
      <c r="AL41" s="370"/>
      <c r="AM41" s="371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3"/>
      <c r="AZ41" s="350"/>
      <c r="BA41" s="351"/>
      <c r="BB41" s="351"/>
      <c r="BC41" s="351"/>
      <c r="BD41" s="351"/>
      <c r="BE41" s="351"/>
      <c r="BF41" s="351"/>
      <c r="BG41" s="351"/>
      <c r="BH41" s="352"/>
      <c r="BI41" s="317"/>
      <c r="BJ41" s="292"/>
      <c r="BK41" s="292"/>
      <c r="BL41" s="292"/>
      <c r="BM41" s="292"/>
      <c r="BN41" s="319"/>
      <c r="BO41" s="292"/>
      <c r="BP41" s="292"/>
      <c r="BQ41" s="292"/>
      <c r="BR41" s="292"/>
      <c r="BS41" s="292"/>
      <c r="BT41" s="319"/>
      <c r="BU41" s="317"/>
      <c r="BV41" s="292"/>
      <c r="BW41" s="292"/>
      <c r="BX41" s="292"/>
      <c r="BY41" s="317"/>
      <c r="BZ41" s="292"/>
      <c r="CA41" s="292"/>
      <c r="CB41" s="319"/>
      <c r="CC41" s="374"/>
      <c r="CD41" s="325"/>
      <c r="CE41" s="325"/>
      <c r="CF41" s="325"/>
      <c r="CG41" s="325"/>
      <c r="CH41" s="325"/>
      <c r="CI41" s="325"/>
      <c r="CJ41" s="325"/>
      <c r="CK41" s="325"/>
      <c r="CL41" s="325"/>
      <c r="CM41" s="325"/>
      <c r="CN41" s="325"/>
      <c r="CO41" s="325"/>
      <c r="CP41" s="325"/>
      <c r="CQ41" s="325"/>
      <c r="CR41" s="325"/>
      <c r="CS41" s="325"/>
      <c r="CT41" s="325"/>
      <c r="CU41" s="325"/>
      <c r="CV41" s="325"/>
      <c r="CW41" s="325"/>
      <c r="CX41" s="325"/>
      <c r="CY41" s="325"/>
      <c r="CZ41" s="325"/>
      <c r="DA41" s="325"/>
      <c r="DB41" s="325"/>
      <c r="DC41" s="326"/>
      <c r="DD41" s="2"/>
      <c r="DE41" s="375"/>
    </row>
    <row r="42" spans="1:109" ht="12" customHeight="1">
      <c r="A42" s="275"/>
      <c r="B42" s="300"/>
      <c r="D42" s="331" t="s">
        <v>164</v>
      </c>
      <c r="E42" s="313"/>
      <c r="F42" s="313"/>
      <c r="G42" s="313"/>
      <c r="H42" s="332"/>
      <c r="I42" s="335" t="str">
        <f>IF(A42="","",VLOOKUP(A42,基礎データ!$A$9:$M$158,4,0))</f>
        <v/>
      </c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7"/>
      <c r="AI42" s="369" t="str">
        <f>IF($A42="","",VLOOKUP(A42,基礎データ!$A$9:$M$158,2,0))</f>
        <v/>
      </c>
      <c r="AJ42" s="370"/>
      <c r="AK42" s="370"/>
      <c r="AL42" s="370"/>
      <c r="AM42" s="341" t="str">
        <f>IF(A42="","",VLOOKUP(A42,基礎データ!$A$9:$M$158,5,0))</f>
        <v/>
      </c>
      <c r="AN42" s="342"/>
      <c r="AO42" s="342"/>
      <c r="AP42" s="342"/>
      <c r="AQ42" s="342"/>
      <c r="AR42" s="342"/>
      <c r="AS42" s="342"/>
      <c r="AT42" s="342"/>
      <c r="AU42" s="342"/>
      <c r="AV42" s="342"/>
      <c r="AW42" s="342"/>
      <c r="AX42" s="342"/>
      <c r="AY42" s="343"/>
      <c r="AZ42" s="347" t="str">
        <f>IF(A42="","",VLOOKUP(A42,基礎データ!$A$9:$M$158,6,0))</f>
        <v/>
      </c>
      <c r="BA42" s="348"/>
      <c r="BB42" s="348"/>
      <c r="BC42" s="348"/>
      <c r="BD42" s="348"/>
      <c r="BE42" s="348"/>
      <c r="BF42" s="348"/>
      <c r="BG42" s="348"/>
      <c r="BH42" s="349"/>
      <c r="BI42" s="315" t="str">
        <f>IF(A42="","",VLOOKUP(A42,基礎データ!$A$9:$M$158,8,0))</f>
        <v/>
      </c>
      <c r="BJ42" s="316"/>
      <c r="BK42" s="316"/>
      <c r="BL42" s="316"/>
      <c r="BM42" s="316"/>
      <c r="BN42" s="318"/>
      <c r="BO42" s="316" t="str">
        <f>IF(A42="","",VLOOKUP(A42,基礎データ!$A$9:$M$158,9,0))</f>
        <v/>
      </c>
      <c r="BP42" s="316"/>
      <c r="BQ42" s="316"/>
      <c r="BR42" s="316"/>
      <c r="BS42" s="316"/>
      <c r="BT42" s="318"/>
      <c r="BU42" s="315" t="str">
        <f>IF($A42="","",VLOOKUP($A42,基礎データ!$A$9:$M$158,10,0))</f>
        <v/>
      </c>
      <c r="BV42" s="316"/>
      <c r="BW42" s="316"/>
      <c r="BX42" s="316"/>
      <c r="BY42" s="315" t="str">
        <f>IF($A42="","",VLOOKUP($A42,基礎データ!$A$9:$M$158,11,0))</f>
        <v/>
      </c>
      <c r="BZ42" s="316"/>
      <c r="CA42" s="316"/>
      <c r="CB42" s="318"/>
      <c r="CC42" s="320" t="str">
        <f>IF(A42="","",VLOOKUP(A42,基礎データ!$A$9:$M$158,12,0))</f>
        <v/>
      </c>
      <c r="CD42" s="321"/>
      <c r="CE42" s="321"/>
      <c r="CF42" s="321"/>
      <c r="CG42" s="321"/>
      <c r="CH42" s="321"/>
      <c r="CI42" s="321"/>
      <c r="CJ42" s="321"/>
      <c r="CK42" s="321"/>
      <c r="CL42" s="321"/>
      <c r="CM42" s="321"/>
      <c r="CN42" s="321"/>
      <c r="CO42" s="321"/>
      <c r="CP42" s="321"/>
      <c r="CQ42" s="321"/>
      <c r="CR42" s="321"/>
      <c r="CS42" s="321"/>
      <c r="CT42" s="321"/>
      <c r="CU42" s="321" t="str">
        <f>IF(A42="","()",IF(VLOOKUP(A42,基礎データ!$A$9:$M$158,13,0)="","()","("&amp;VLOOKUP(A42,基礎データ!$A$9:$M$158,13,0)&amp;")"))</f>
        <v>()</v>
      </c>
      <c r="CV42" s="321"/>
      <c r="CW42" s="321"/>
      <c r="CX42" s="321"/>
      <c r="CY42" s="321"/>
      <c r="CZ42" s="321"/>
      <c r="DA42" s="321"/>
      <c r="DB42" s="321"/>
      <c r="DC42" s="324"/>
      <c r="DD42" s="2"/>
      <c r="DE42" s="375"/>
    </row>
    <row r="43" spans="1:109" ht="26.1" customHeight="1">
      <c r="A43" s="275"/>
      <c r="B43" s="300"/>
      <c r="D43" s="366"/>
      <c r="E43" s="367"/>
      <c r="F43" s="367"/>
      <c r="G43" s="367"/>
      <c r="H43" s="368"/>
      <c r="I43" s="301" t="str">
        <f>IF(A42="","",VLOOKUP(A42,基礎データ!$A$9:$M$158,3,0))</f>
        <v/>
      </c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3"/>
      <c r="AI43" s="369"/>
      <c r="AJ43" s="370"/>
      <c r="AK43" s="370"/>
      <c r="AL43" s="370"/>
      <c r="AM43" s="371"/>
      <c r="AN43" s="372"/>
      <c r="AO43" s="372"/>
      <c r="AP43" s="372"/>
      <c r="AQ43" s="372"/>
      <c r="AR43" s="372"/>
      <c r="AS43" s="372"/>
      <c r="AT43" s="372"/>
      <c r="AU43" s="372"/>
      <c r="AV43" s="372"/>
      <c r="AW43" s="372"/>
      <c r="AX43" s="372"/>
      <c r="AY43" s="373"/>
      <c r="AZ43" s="350"/>
      <c r="BA43" s="351"/>
      <c r="BB43" s="351"/>
      <c r="BC43" s="351"/>
      <c r="BD43" s="351"/>
      <c r="BE43" s="351"/>
      <c r="BF43" s="351"/>
      <c r="BG43" s="351"/>
      <c r="BH43" s="352"/>
      <c r="BI43" s="317"/>
      <c r="BJ43" s="292"/>
      <c r="BK43" s="292"/>
      <c r="BL43" s="292"/>
      <c r="BM43" s="292"/>
      <c r="BN43" s="319"/>
      <c r="BO43" s="292"/>
      <c r="BP43" s="292"/>
      <c r="BQ43" s="292"/>
      <c r="BR43" s="292"/>
      <c r="BS43" s="292"/>
      <c r="BT43" s="319"/>
      <c r="BU43" s="317"/>
      <c r="BV43" s="292"/>
      <c r="BW43" s="292"/>
      <c r="BX43" s="292"/>
      <c r="BY43" s="317"/>
      <c r="BZ43" s="292"/>
      <c r="CA43" s="292"/>
      <c r="CB43" s="319"/>
      <c r="CC43" s="374"/>
      <c r="CD43" s="325"/>
      <c r="CE43" s="325"/>
      <c r="CF43" s="325"/>
      <c r="CG43" s="325"/>
      <c r="CH43" s="325"/>
      <c r="CI43" s="325"/>
      <c r="CJ43" s="325"/>
      <c r="CK43" s="325"/>
      <c r="CL43" s="325"/>
      <c r="CM43" s="325"/>
      <c r="CN43" s="325"/>
      <c r="CO43" s="325"/>
      <c r="CP43" s="325"/>
      <c r="CQ43" s="325"/>
      <c r="CR43" s="325"/>
      <c r="CS43" s="325"/>
      <c r="CT43" s="325"/>
      <c r="CU43" s="325"/>
      <c r="CV43" s="325"/>
      <c r="CW43" s="325"/>
      <c r="CX43" s="325"/>
      <c r="CY43" s="325"/>
      <c r="CZ43" s="325"/>
      <c r="DA43" s="325"/>
      <c r="DB43" s="325"/>
      <c r="DC43" s="326"/>
      <c r="DD43" s="2"/>
      <c r="DE43" s="375"/>
    </row>
    <row r="44" spans="1:109" ht="12" customHeight="1">
      <c r="A44" s="275"/>
      <c r="B44" s="300"/>
      <c r="D44" s="331" t="s">
        <v>165</v>
      </c>
      <c r="E44" s="313"/>
      <c r="F44" s="313"/>
      <c r="G44" s="313"/>
      <c r="H44" s="332"/>
      <c r="I44" s="335" t="str">
        <f>IF(A44="","",VLOOKUP(A44,基礎データ!$A$9:$M$158,4,0))</f>
        <v/>
      </c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7"/>
      <c r="AI44" s="315" t="str">
        <f>IF($A44="","",VLOOKUP(A44,基礎データ!$A$9:$M$158,2,0))</f>
        <v/>
      </c>
      <c r="AJ44" s="316"/>
      <c r="AK44" s="316"/>
      <c r="AL44" s="318"/>
      <c r="AM44" s="341" t="str">
        <f>IF(A44="","",VLOOKUP(A44,基礎データ!$A$9:$M$158,5,0))</f>
        <v/>
      </c>
      <c r="AN44" s="342"/>
      <c r="AO44" s="342"/>
      <c r="AP44" s="342"/>
      <c r="AQ44" s="342"/>
      <c r="AR44" s="342"/>
      <c r="AS44" s="342"/>
      <c r="AT44" s="342"/>
      <c r="AU44" s="342"/>
      <c r="AV44" s="342"/>
      <c r="AW44" s="342"/>
      <c r="AX44" s="342"/>
      <c r="AY44" s="343"/>
      <c r="AZ44" s="347" t="str">
        <f>IF(A44="","",VLOOKUP(A44,基礎データ!$A$9:$M$158,6,0))</f>
        <v/>
      </c>
      <c r="BA44" s="348"/>
      <c r="BB44" s="348"/>
      <c r="BC44" s="348"/>
      <c r="BD44" s="348"/>
      <c r="BE44" s="348"/>
      <c r="BF44" s="348"/>
      <c r="BG44" s="348"/>
      <c r="BH44" s="349"/>
      <c r="BI44" s="315" t="str">
        <f>IF(A44="","",VLOOKUP(A44,基礎データ!$A$9:$M$158,8,0))</f>
        <v/>
      </c>
      <c r="BJ44" s="316"/>
      <c r="BK44" s="316"/>
      <c r="BL44" s="316"/>
      <c r="BM44" s="316"/>
      <c r="BN44" s="318"/>
      <c r="BO44" s="316" t="str">
        <f>IF(A44="","",VLOOKUP(A44,基礎データ!$A$9:$M$158,9,0))</f>
        <v/>
      </c>
      <c r="BP44" s="316"/>
      <c r="BQ44" s="316"/>
      <c r="BR44" s="316"/>
      <c r="BS44" s="316"/>
      <c r="BT44" s="318"/>
      <c r="BU44" s="315" t="str">
        <f>IF($A44="","",VLOOKUP($A44,基礎データ!$A$9:$M$158,10,0))</f>
        <v/>
      </c>
      <c r="BV44" s="316"/>
      <c r="BW44" s="316"/>
      <c r="BX44" s="316"/>
      <c r="BY44" s="315" t="str">
        <f>IF($A44="","",VLOOKUP($A44,基礎データ!$A$9:$M$158,11,0))</f>
        <v/>
      </c>
      <c r="BZ44" s="316"/>
      <c r="CA44" s="316"/>
      <c r="CB44" s="318"/>
      <c r="CC44" s="320" t="str">
        <f>IF(A44="","",VLOOKUP(A44,基礎データ!$A$9:$M$158,12,0))</f>
        <v/>
      </c>
      <c r="CD44" s="321"/>
      <c r="CE44" s="321"/>
      <c r="CF44" s="321"/>
      <c r="CG44" s="321"/>
      <c r="CH44" s="321"/>
      <c r="CI44" s="321"/>
      <c r="CJ44" s="321"/>
      <c r="CK44" s="321"/>
      <c r="CL44" s="321"/>
      <c r="CM44" s="321"/>
      <c r="CN44" s="321"/>
      <c r="CO44" s="321"/>
      <c r="CP44" s="321"/>
      <c r="CQ44" s="321"/>
      <c r="CR44" s="321"/>
      <c r="CS44" s="321"/>
      <c r="CT44" s="321"/>
      <c r="CU44" s="321" t="str">
        <f>IF(A44="","()",IF(VLOOKUP(A44,基礎データ!$A$9:$M$158,13,0)="","()","("&amp;VLOOKUP(A44,基礎データ!$A$9:$M$158,13,0)&amp;")"))</f>
        <v>()</v>
      </c>
      <c r="CV44" s="321"/>
      <c r="CW44" s="321"/>
      <c r="CX44" s="321"/>
      <c r="CY44" s="321"/>
      <c r="CZ44" s="321"/>
      <c r="DA44" s="321"/>
      <c r="DB44" s="321"/>
      <c r="DC44" s="324"/>
      <c r="DD44" s="2"/>
      <c r="DE44" s="375"/>
    </row>
    <row r="45" spans="1:109" ht="26.1" customHeight="1">
      <c r="A45" s="275"/>
      <c r="B45" s="300"/>
      <c r="D45" s="333"/>
      <c r="E45" s="277"/>
      <c r="F45" s="277"/>
      <c r="G45" s="277"/>
      <c r="H45" s="334"/>
      <c r="I45" s="310" t="str">
        <f>IF(A44="","",VLOOKUP(A44,基礎データ!$A$9:$M$158,3,0))</f>
        <v/>
      </c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8"/>
      <c r="AI45" s="338"/>
      <c r="AJ45" s="339"/>
      <c r="AK45" s="339"/>
      <c r="AL45" s="340"/>
      <c r="AM45" s="344"/>
      <c r="AN45" s="345"/>
      <c r="AO45" s="345"/>
      <c r="AP45" s="345"/>
      <c r="AQ45" s="345"/>
      <c r="AR45" s="345"/>
      <c r="AS45" s="345"/>
      <c r="AT45" s="345"/>
      <c r="AU45" s="345"/>
      <c r="AV45" s="345"/>
      <c r="AW45" s="345"/>
      <c r="AX45" s="345"/>
      <c r="AY45" s="346"/>
      <c r="AZ45" s="350"/>
      <c r="BA45" s="351"/>
      <c r="BB45" s="351"/>
      <c r="BC45" s="351"/>
      <c r="BD45" s="351"/>
      <c r="BE45" s="351"/>
      <c r="BF45" s="351"/>
      <c r="BG45" s="351"/>
      <c r="BH45" s="352"/>
      <c r="BI45" s="317"/>
      <c r="BJ45" s="292"/>
      <c r="BK45" s="292"/>
      <c r="BL45" s="292"/>
      <c r="BM45" s="292"/>
      <c r="BN45" s="319"/>
      <c r="BO45" s="292"/>
      <c r="BP45" s="292"/>
      <c r="BQ45" s="292"/>
      <c r="BR45" s="292"/>
      <c r="BS45" s="292"/>
      <c r="BT45" s="319"/>
      <c r="BU45" s="317"/>
      <c r="BV45" s="292"/>
      <c r="BW45" s="292"/>
      <c r="BX45" s="292"/>
      <c r="BY45" s="317"/>
      <c r="BZ45" s="292"/>
      <c r="CA45" s="292"/>
      <c r="CB45" s="319"/>
      <c r="CC45" s="322"/>
      <c r="CD45" s="323"/>
      <c r="CE45" s="323"/>
      <c r="CF45" s="323"/>
      <c r="CG45" s="323"/>
      <c r="CH45" s="323"/>
      <c r="CI45" s="323"/>
      <c r="CJ45" s="323"/>
      <c r="CK45" s="323"/>
      <c r="CL45" s="323"/>
      <c r="CM45" s="323"/>
      <c r="CN45" s="323"/>
      <c r="CO45" s="323"/>
      <c r="CP45" s="323"/>
      <c r="CQ45" s="323"/>
      <c r="CR45" s="323"/>
      <c r="CS45" s="323"/>
      <c r="CT45" s="323"/>
      <c r="CU45" s="325"/>
      <c r="CV45" s="325"/>
      <c r="CW45" s="325"/>
      <c r="CX45" s="325"/>
      <c r="CY45" s="325"/>
      <c r="CZ45" s="325"/>
      <c r="DA45" s="325"/>
      <c r="DB45" s="325"/>
      <c r="DC45" s="326"/>
      <c r="DD45" s="2"/>
      <c r="DE45" s="375"/>
    </row>
    <row r="46" spans="1:109" ht="12" customHeight="1">
      <c r="B46" s="300"/>
      <c r="D46" s="329" t="s">
        <v>106</v>
      </c>
      <c r="E46" s="329"/>
      <c r="F46" s="329"/>
      <c r="G46" s="329"/>
      <c r="H46" s="329"/>
      <c r="I46" s="329"/>
      <c r="J46" s="329"/>
      <c r="K46" s="329"/>
      <c r="L46" s="329"/>
      <c r="M46" s="329"/>
      <c r="N46" s="330">
        <f>基礎データ!E5</f>
        <v>0</v>
      </c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  <c r="AH46" s="330"/>
      <c r="AI46" s="330"/>
      <c r="AJ46" s="330"/>
      <c r="AK46" s="330"/>
      <c r="AL46" s="315"/>
      <c r="AM46" s="365" t="s">
        <v>175</v>
      </c>
      <c r="AN46" s="365"/>
      <c r="AO46" s="365"/>
      <c r="AP46" s="365"/>
      <c r="AQ46" s="365"/>
      <c r="AR46" s="365"/>
      <c r="AS46" s="365"/>
      <c r="AT46" s="365"/>
      <c r="AU46" s="365"/>
      <c r="AV46" s="365"/>
      <c r="AW46" s="365"/>
      <c r="AX46" s="365"/>
      <c r="AY46" s="365"/>
      <c r="AZ46" s="148" t="s">
        <v>176</v>
      </c>
      <c r="BA46" s="148"/>
      <c r="BB46" s="148"/>
      <c r="BC46" s="148"/>
      <c r="BD46" s="148"/>
      <c r="BE46" s="148"/>
      <c r="BF46" s="148"/>
      <c r="BG46" s="148" t="str">
        <f>IF(A47="","",VLOOKUP(A47,基礎データ!$A$9:$M$158,4,0))</f>
        <v/>
      </c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315" t="str">
        <f>IF(A47="","",VLOOKUP(A47,基礎データ!$A$9:$M$158,2,0))</f>
        <v/>
      </c>
      <c r="BZ46" s="316"/>
      <c r="CA46" s="316"/>
      <c r="CB46" s="318"/>
      <c r="CC46" s="353" t="str">
        <f>IF(A47="","",VLOOKUP(A47,基礎データ!$A$9:$M$158,5,0))</f>
        <v/>
      </c>
      <c r="CD46" s="354"/>
      <c r="CE46" s="354"/>
      <c r="CF46" s="354"/>
      <c r="CG46" s="354"/>
      <c r="CH46" s="354"/>
      <c r="CI46" s="354"/>
      <c r="CJ46" s="355"/>
      <c r="CK46" s="359" t="str">
        <f>IF(A47="","",VLOOKUP(A47,基礎データ!$A$9:$M$158,12,0))</f>
        <v/>
      </c>
      <c r="CL46" s="360"/>
      <c r="CM46" s="360"/>
      <c r="CN46" s="360"/>
      <c r="CO46" s="360"/>
      <c r="CP46" s="360"/>
      <c r="CQ46" s="360"/>
      <c r="CR46" s="360"/>
      <c r="CS46" s="360"/>
      <c r="CT46" s="361"/>
      <c r="CU46" s="321" t="str">
        <f>IF(A47="","()",IF(VLOOKUP(A47,基礎データ!$A$9:$M$158,13,0)="","()","("&amp;VLOOKUP(A47,基礎データ!$A$9:$M$158,13,0)&amp;")"))</f>
        <v>()</v>
      </c>
      <c r="CV46" s="321"/>
      <c r="CW46" s="321"/>
      <c r="CX46" s="321"/>
      <c r="CY46" s="321"/>
      <c r="CZ46" s="321"/>
      <c r="DA46" s="321"/>
      <c r="DB46" s="321"/>
      <c r="DC46" s="324"/>
      <c r="DD46" s="2"/>
      <c r="DE46" s="375"/>
    </row>
    <row r="47" spans="1:109" ht="34.5" customHeight="1">
      <c r="A47" s="109"/>
      <c r="B47" s="300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09">
        <f>基礎データ!D5</f>
        <v>0</v>
      </c>
      <c r="O47" s="309" ph="1"/>
      <c r="P47" s="309" ph="1"/>
      <c r="Q47" s="309" ph="1"/>
      <c r="R47" s="309" ph="1"/>
      <c r="S47" s="309" ph="1"/>
      <c r="T47" s="309" ph="1"/>
      <c r="U47" s="309" ph="1"/>
      <c r="V47" s="309" ph="1"/>
      <c r="W47" s="309" ph="1"/>
      <c r="X47" s="309" ph="1"/>
      <c r="Y47" s="309" ph="1"/>
      <c r="Z47" s="309" ph="1"/>
      <c r="AA47" s="309" ph="1"/>
      <c r="AB47" s="309" ph="1"/>
      <c r="AC47" s="309" ph="1"/>
      <c r="AD47" s="309" ph="1"/>
      <c r="AE47" s="309" ph="1"/>
      <c r="AF47" s="309" ph="1"/>
      <c r="AG47" s="309" ph="1"/>
      <c r="AH47" s="309" ph="1"/>
      <c r="AI47" s="309" ph="1"/>
      <c r="AJ47" s="309" ph="1"/>
      <c r="AK47" s="309" ph="1"/>
      <c r="AL47" s="310" ph="1"/>
      <c r="AM47" s="329"/>
      <c r="AN47" s="329"/>
      <c r="AO47" s="329"/>
      <c r="AP47" s="329"/>
      <c r="AQ47" s="329"/>
      <c r="AR47" s="329"/>
      <c r="AS47" s="329"/>
      <c r="AT47" s="329"/>
      <c r="AU47" s="329"/>
      <c r="AV47" s="329"/>
      <c r="AW47" s="329"/>
      <c r="AX47" s="329"/>
      <c r="AY47" s="329"/>
      <c r="AZ47" s="148"/>
      <c r="BA47" s="148"/>
      <c r="BB47" s="148"/>
      <c r="BC47" s="148"/>
      <c r="BD47" s="148"/>
      <c r="BE47" s="148"/>
      <c r="BF47" s="148"/>
      <c r="BG47" s="165" t="str">
        <f>IF(A47="","",VLOOKUP(A47,基礎データ!$A$9:$M$158,3,0))</f>
        <v/>
      </c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338"/>
      <c r="BZ47" s="339"/>
      <c r="CA47" s="339"/>
      <c r="CB47" s="340"/>
      <c r="CC47" s="356"/>
      <c r="CD47" s="357"/>
      <c r="CE47" s="357"/>
      <c r="CF47" s="357"/>
      <c r="CG47" s="357"/>
      <c r="CH47" s="357"/>
      <c r="CI47" s="357"/>
      <c r="CJ47" s="358"/>
      <c r="CK47" s="362"/>
      <c r="CL47" s="363"/>
      <c r="CM47" s="363"/>
      <c r="CN47" s="363"/>
      <c r="CO47" s="363"/>
      <c r="CP47" s="363"/>
      <c r="CQ47" s="363"/>
      <c r="CR47" s="363"/>
      <c r="CS47" s="363"/>
      <c r="CT47" s="364"/>
      <c r="CU47" s="325"/>
      <c r="CV47" s="325"/>
      <c r="CW47" s="325"/>
      <c r="CX47" s="325"/>
      <c r="CY47" s="325"/>
      <c r="CZ47" s="325"/>
      <c r="DA47" s="325"/>
      <c r="DB47" s="325"/>
      <c r="DC47" s="326"/>
      <c r="DE47" s="375"/>
    </row>
    <row r="48" spans="1:109" ht="12" customHeight="1">
      <c r="B48" s="81"/>
      <c r="D48" s="329" t="s">
        <v>144</v>
      </c>
      <c r="E48" s="329"/>
      <c r="F48" s="329"/>
      <c r="G48" s="329"/>
      <c r="H48" s="329"/>
      <c r="I48" s="329"/>
      <c r="J48" s="329"/>
      <c r="K48" s="329"/>
      <c r="L48" s="329"/>
      <c r="M48" s="329"/>
      <c r="N48" s="330">
        <f>基礎データ!E6</f>
        <v>0</v>
      </c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0"/>
      <c r="AI48" s="330"/>
      <c r="AJ48" s="330"/>
      <c r="AK48" s="330"/>
      <c r="AL48" s="315"/>
      <c r="AM48" s="365" t="s">
        <v>175</v>
      </c>
      <c r="AN48" s="365"/>
      <c r="AO48" s="365"/>
      <c r="AP48" s="365"/>
      <c r="AQ48" s="365"/>
      <c r="AR48" s="365"/>
      <c r="AS48" s="365"/>
      <c r="AT48" s="365"/>
      <c r="AU48" s="365"/>
      <c r="AV48" s="365"/>
      <c r="AW48" s="365"/>
      <c r="AX48" s="365"/>
      <c r="AY48" s="365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116"/>
      <c r="CV48" s="116"/>
      <c r="CW48" s="116"/>
      <c r="CX48" s="116"/>
      <c r="CY48" s="116"/>
      <c r="CZ48" s="116"/>
      <c r="DA48" s="116"/>
      <c r="DB48" s="116"/>
      <c r="DC48" s="118"/>
      <c r="DE48" s="375"/>
    </row>
    <row r="49" spans="2:112" ht="34.5" customHeight="1">
      <c r="B49" s="81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09">
        <f>基礎データ!D6</f>
        <v>0</v>
      </c>
      <c r="O49" s="309" ph="1"/>
      <c r="P49" s="309" ph="1"/>
      <c r="Q49" s="309" ph="1"/>
      <c r="R49" s="309" ph="1"/>
      <c r="S49" s="309" ph="1"/>
      <c r="T49" s="309" ph="1"/>
      <c r="U49" s="309" ph="1"/>
      <c r="V49" s="309" ph="1"/>
      <c r="W49" s="309" ph="1"/>
      <c r="X49" s="309" ph="1"/>
      <c r="Y49" s="309" ph="1"/>
      <c r="Z49" s="309" ph="1"/>
      <c r="AA49" s="309" ph="1"/>
      <c r="AB49" s="309" ph="1"/>
      <c r="AC49" s="309" ph="1"/>
      <c r="AD49" s="309" ph="1"/>
      <c r="AE49" s="309" ph="1"/>
      <c r="AF49" s="309" ph="1"/>
      <c r="AG49" s="309" ph="1"/>
      <c r="AH49" s="309" ph="1"/>
      <c r="AI49" s="309" ph="1"/>
      <c r="AJ49" s="309" ph="1"/>
      <c r="AK49" s="309" ph="1"/>
      <c r="AL49" s="310" ph="1"/>
      <c r="AM49" s="329"/>
      <c r="AN49" s="329"/>
      <c r="AO49" s="329"/>
      <c r="AP49" s="329"/>
      <c r="AQ49" s="329"/>
      <c r="AR49" s="329"/>
      <c r="AS49" s="329"/>
      <c r="AT49" s="329"/>
      <c r="AU49" s="329"/>
      <c r="AV49" s="329"/>
      <c r="AW49" s="329"/>
      <c r="AX49" s="329"/>
      <c r="AY49" s="329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9"/>
      <c r="DE49" s="375"/>
    </row>
    <row r="50" spans="2:112" s="55" customFormat="1" ht="18" customHeight="1">
      <c r="B50" s="81"/>
      <c r="D50" s="75"/>
      <c r="E50" s="76"/>
      <c r="F50" s="311" t="s">
        <v>145</v>
      </c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1"/>
      <c r="BA50" s="311"/>
      <c r="BB50" s="311"/>
      <c r="BC50" s="311"/>
      <c r="BD50" s="311"/>
      <c r="BE50" s="311"/>
      <c r="BF50" s="311"/>
      <c r="BG50" s="76"/>
      <c r="BH50" s="76"/>
      <c r="BJ50" s="77"/>
      <c r="BK50" s="77"/>
      <c r="BM50" s="77"/>
      <c r="BN50" s="77"/>
      <c r="BO50" s="77"/>
      <c r="BP50" s="77"/>
      <c r="BQ50" s="77"/>
      <c r="BR50" s="77"/>
      <c r="BS50" s="77"/>
      <c r="BW50" s="312"/>
      <c r="BX50" s="312"/>
      <c r="BY50" s="312"/>
      <c r="BZ50" s="312"/>
      <c r="CA50" s="312"/>
      <c r="CB50" s="312"/>
      <c r="CC50" s="312"/>
      <c r="CD50" s="312"/>
      <c r="CE50" s="313" t="s">
        <v>14</v>
      </c>
      <c r="CF50" s="313"/>
      <c r="CG50" s="313"/>
      <c r="CH50" s="312"/>
      <c r="CI50" s="312"/>
      <c r="CJ50" s="312"/>
      <c r="CK50" s="312"/>
      <c r="CL50" s="277" t="s">
        <v>146</v>
      </c>
      <c r="CM50" s="277"/>
      <c r="CN50" s="277"/>
      <c r="CO50" s="312"/>
      <c r="CP50" s="312"/>
      <c r="CQ50" s="312"/>
      <c r="CR50" s="312"/>
      <c r="CS50" s="314" t="s">
        <v>67</v>
      </c>
      <c r="CT50" s="314"/>
      <c r="CU50" s="314"/>
      <c r="CX50" s="76"/>
      <c r="CY50" s="76"/>
      <c r="CZ50" s="36"/>
      <c r="DA50" s="76"/>
      <c r="DB50" s="76"/>
      <c r="DC50" s="85"/>
      <c r="DE50" s="92"/>
    </row>
    <row r="51" spans="2:112" ht="9.9" customHeight="1">
      <c r="B51" s="81"/>
      <c r="D51" s="79"/>
      <c r="DC51" s="2"/>
      <c r="DD51" s="79"/>
      <c r="DH51" s="92"/>
    </row>
    <row r="52" spans="2:112" ht="9.75" customHeight="1">
      <c r="B52" s="81"/>
      <c r="D52" s="79"/>
      <c r="F52" s="296" t="s">
        <v>109</v>
      </c>
      <c r="G52" s="296"/>
      <c r="H52" s="296"/>
      <c r="I52" s="296"/>
      <c r="J52" s="296"/>
      <c r="K52" s="296"/>
      <c r="L52" s="296"/>
      <c r="M52" s="296"/>
      <c r="N52" s="139"/>
      <c r="O52" s="297">
        <f>基礎データ!D3</f>
        <v>0</v>
      </c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  <c r="AW52" s="298"/>
      <c r="AX52" s="298"/>
      <c r="AY52" s="298"/>
      <c r="AZ52" s="298"/>
      <c r="BA52" s="94"/>
      <c r="BB52" s="94"/>
      <c r="BC52" s="94"/>
      <c r="BE52" s="145" t="s">
        <v>110</v>
      </c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304" t="s">
        <v>111</v>
      </c>
      <c r="BQ52" s="304"/>
      <c r="BR52" s="306"/>
      <c r="BS52" s="306"/>
      <c r="BT52" s="306"/>
      <c r="BU52" s="306"/>
      <c r="BV52" s="306"/>
      <c r="BW52" s="306"/>
      <c r="BX52" s="306"/>
      <c r="BY52" s="306"/>
      <c r="BZ52" s="145" t="s">
        <v>112</v>
      </c>
      <c r="CA52" s="145"/>
      <c r="CB52" s="298"/>
      <c r="CC52" s="298"/>
      <c r="CD52" s="298"/>
      <c r="CE52" s="298"/>
      <c r="CF52" s="298"/>
      <c r="CG52" s="298"/>
      <c r="CH52" s="298"/>
      <c r="CI52" s="298"/>
      <c r="CJ52" s="145" t="s">
        <v>113</v>
      </c>
      <c r="CK52" s="145"/>
      <c r="CL52" s="298"/>
      <c r="CM52" s="298"/>
      <c r="CN52" s="298"/>
      <c r="CO52" s="298"/>
      <c r="CP52" s="298"/>
      <c r="CQ52" s="298"/>
      <c r="CR52" s="298"/>
      <c r="CS52" s="298"/>
      <c r="CT52" s="298"/>
      <c r="CU52" s="298"/>
      <c r="CV52" s="101"/>
      <c r="CW52" s="101"/>
      <c r="CX52" s="101"/>
      <c r="CY52" s="101"/>
      <c r="CZ52" s="2"/>
      <c r="DC52" s="2"/>
      <c r="DD52" s="79"/>
      <c r="DH52" s="92"/>
    </row>
    <row r="53" spans="2:112" ht="9.75" customHeight="1">
      <c r="B53" s="81"/>
      <c r="D53" s="79"/>
      <c r="E53" s="102"/>
      <c r="F53" s="296"/>
      <c r="G53" s="296"/>
      <c r="H53" s="296"/>
      <c r="I53" s="296"/>
      <c r="J53" s="296"/>
      <c r="K53" s="296"/>
      <c r="L53" s="296"/>
      <c r="M53" s="296"/>
      <c r="N53" s="13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94"/>
      <c r="BB53" s="94"/>
      <c r="BC53" s="94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305"/>
      <c r="BQ53" s="305"/>
      <c r="BR53" s="307"/>
      <c r="BS53" s="307"/>
      <c r="BT53" s="307"/>
      <c r="BU53" s="307"/>
      <c r="BV53" s="307"/>
      <c r="BW53" s="307"/>
      <c r="BX53" s="307"/>
      <c r="BY53" s="307"/>
      <c r="BZ53" s="308"/>
      <c r="CA53" s="308"/>
      <c r="CB53" s="299"/>
      <c r="CC53" s="299"/>
      <c r="CD53" s="299"/>
      <c r="CE53" s="299"/>
      <c r="CF53" s="299"/>
      <c r="CG53" s="299"/>
      <c r="CH53" s="299"/>
      <c r="CI53" s="299"/>
      <c r="CJ53" s="308"/>
      <c r="CK53" s="308"/>
      <c r="CL53" s="299"/>
      <c r="CM53" s="299"/>
      <c r="CN53" s="299"/>
      <c r="CO53" s="299"/>
      <c r="CP53" s="299"/>
      <c r="CQ53" s="299"/>
      <c r="CR53" s="299"/>
      <c r="CS53" s="299"/>
      <c r="CT53" s="299"/>
      <c r="CU53" s="299"/>
      <c r="CV53" s="101"/>
      <c r="CW53" s="101"/>
      <c r="CX53" s="101"/>
      <c r="CY53" s="101"/>
      <c r="CZ53" s="2"/>
      <c r="DC53" s="2"/>
      <c r="DD53" s="79"/>
      <c r="DH53" s="92"/>
    </row>
    <row r="54" spans="2:112" ht="10.5" customHeight="1">
      <c r="B54" s="81"/>
      <c r="D54" s="79"/>
      <c r="E54" s="52"/>
      <c r="F54" s="52"/>
      <c r="G54" s="52"/>
      <c r="H54" s="52"/>
      <c r="I54" s="52"/>
      <c r="J54" s="52"/>
      <c r="K54" s="52"/>
      <c r="L54" s="52"/>
      <c r="M54" s="5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2"/>
      <c r="BB54" s="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Z54" s="2"/>
      <c r="DD54" s="79"/>
      <c r="DE54" s="92"/>
    </row>
    <row r="55" spans="2:112" s="55" customFormat="1" ht="12" customHeight="1">
      <c r="B55" s="81"/>
      <c r="D55" s="83"/>
      <c r="F55" s="287" t="s">
        <v>102</v>
      </c>
      <c r="G55" s="287"/>
      <c r="H55" s="287"/>
      <c r="I55" s="287"/>
      <c r="J55" s="287"/>
      <c r="K55" s="287"/>
      <c r="L55" s="287"/>
      <c r="M55" s="287"/>
      <c r="O55" s="288">
        <f>基礎データ!E2</f>
        <v>0</v>
      </c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288"/>
      <c r="AX55" s="288"/>
      <c r="AY55" s="288"/>
      <c r="AZ55" s="288"/>
      <c r="BA55" s="103"/>
      <c r="BB55" s="103"/>
      <c r="BC55" s="103"/>
      <c r="BL55" s="289">
        <f>基礎データ!D4</f>
        <v>0</v>
      </c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  <c r="CS55" s="289"/>
      <c r="CT55" s="289"/>
      <c r="CU55" s="104"/>
      <c r="CV55" s="104"/>
      <c r="CW55" s="278" t="s">
        <v>114</v>
      </c>
      <c r="CX55" s="279"/>
      <c r="CY55" s="279"/>
      <c r="CZ55" s="280"/>
      <c r="DC55" s="2"/>
      <c r="DD55" s="83"/>
      <c r="DH55" s="92"/>
    </row>
    <row r="56" spans="2:112" s="55" customFormat="1" ht="9.75" customHeight="1">
      <c r="B56" s="81"/>
      <c r="D56" s="83"/>
      <c r="F56" s="291" t="s">
        <v>43</v>
      </c>
      <c r="G56" s="142"/>
      <c r="H56" s="142"/>
      <c r="I56" s="142"/>
      <c r="J56" s="142"/>
      <c r="K56" s="142"/>
      <c r="L56" s="142"/>
      <c r="M56" s="142"/>
      <c r="O56" s="292">
        <f>基礎データ!D2</f>
        <v>0</v>
      </c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93"/>
      <c r="BB56" s="93"/>
      <c r="BC56" s="93"/>
      <c r="BD56" s="145" t="s">
        <v>115</v>
      </c>
      <c r="BE56" s="145"/>
      <c r="BF56" s="145"/>
      <c r="BG56" s="145"/>
      <c r="BH56" s="145"/>
      <c r="BI56" s="145"/>
      <c r="BJ56" s="86"/>
      <c r="BK56" s="86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  <c r="CS56" s="289"/>
      <c r="CT56" s="289"/>
      <c r="CU56" s="104"/>
      <c r="CV56" s="104"/>
      <c r="CW56" s="281"/>
      <c r="CX56" s="282"/>
      <c r="CY56" s="282"/>
      <c r="CZ56" s="283"/>
      <c r="DC56" s="2"/>
      <c r="DD56" s="83"/>
      <c r="DH56" s="92"/>
    </row>
    <row r="57" spans="2:112" s="55" customFormat="1" ht="9.75" customHeight="1">
      <c r="B57" s="81"/>
      <c r="D57" s="83"/>
      <c r="E57" s="2"/>
      <c r="F57" s="142"/>
      <c r="G57" s="142"/>
      <c r="H57" s="142"/>
      <c r="I57" s="142"/>
      <c r="J57" s="142"/>
      <c r="K57" s="142"/>
      <c r="L57" s="142"/>
      <c r="M57" s="142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93"/>
      <c r="BB57" s="93"/>
      <c r="BC57" s="93"/>
      <c r="BD57" s="145"/>
      <c r="BE57" s="145"/>
      <c r="BF57" s="145"/>
      <c r="BG57" s="145"/>
      <c r="BH57" s="145"/>
      <c r="BI57" s="145"/>
      <c r="BJ57" s="86"/>
      <c r="BK57" s="86"/>
      <c r="BL57" s="290"/>
      <c r="BM57" s="290"/>
      <c r="BN57" s="290"/>
      <c r="BO57" s="290"/>
      <c r="BP57" s="290"/>
      <c r="BQ57" s="290"/>
      <c r="BR57" s="290"/>
      <c r="BS57" s="290"/>
      <c r="BT57" s="290"/>
      <c r="BU57" s="290"/>
      <c r="BV57" s="290"/>
      <c r="BW57" s="290"/>
      <c r="BX57" s="290"/>
      <c r="BY57" s="290"/>
      <c r="BZ57" s="290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  <c r="CR57" s="290"/>
      <c r="CS57" s="290"/>
      <c r="CT57" s="290"/>
      <c r="CU57" s="104"/>
      <c r="CV57" s="104"/>
      <c r="CW57" s="284"/>
      <c r="CX57" s="285"/>
      <c r="CY57" s="285"/>
      <c r="CZ57" s="286"/>
      <c r="DC57" s="2"/>
      <c r="DD57" s="83"/>
      <c r="DH57" s="92"/>
    </row>
    <row r="58" spans="2:112" ht="6.9" customHeight="1">
      <c r="B58" s="81"/>
      <c r="D58" s="97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Z58" s="2"/>
      <c r="DD58" s="79"/>
      <c r="DE58" s="92"/>
    </row>
    <row r="59" spans="2:112" ht="22.35" customHeight="1">
      <c r="B59" s="81"/>
      <c r="D59" s="95"/>
      <c r="E59" s="294" t="s">
        <v>34</v>
      </c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CX59" s="96"/>
      <c r="CY59" s="96"/>
      <c r="CZ59" s="105"/>
      <c r="DA59" s="96"/>
      <c r="DB59" s="96"/>
      <c r="DC59" s="96"/>
      <c r="DD59" s="79"/>
      <c r="DE59" s="92"/>
    </row>
    <row r="60" spans="2:112" s="55" customFormat="1" ht="19.2" customHeight="1">
      <c r="B60" s="81"/>
      <c r="D60" s="75"/>
      <c r="F60" s="295" t="s">
        <v>147</v>
      </c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Z60" s="2"/>
      <c r="DC60" s="78"/>
      <c r="DE60" s="92"/>
    </row>
    <row r="61" spans="2:112" ht="6.9" customHeight="1">
      <c r="B61" s="81"/>
      <c r="D61" s="79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Z61" s="2"/>
      <c r="BA61" s="2"/>
      <c r="BB61" s="2"/>
      <c r="BC61" s="2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DC61" s="80"/>
      <c r="DE61" s="92"/>
    </row>
    <row r="62" spans="2:112" ht="9.75" customHeight="1">
      <c r="B62" s="81"/>
      <c r="D62" s="79"/>
      <c r="O62" s="106"/>
      <c r="P62" s="106"/>
      <c r="Q62" s="106"/>
      <c r="R62" s="106"/>
      <c r="S62" s="106"/>
      <c r="T62" s="106"/>
      <c r="U62" s="106"/>
      <c r="V62" s="276"/>
      <c r="W62" s="276"/>
      <c r="X62" s="276"/>
      <c r="Y62" s="276"/>
      <c r="Z62" s="276"/>
      <c r="AA62" s="276"/>
      <c r="AB62" s="276"/>
      <c r="AC62" s="277" t="s">
        <v>14</v>
      </c>
      <c r="AD62" s="277"/>
      <c r="AE62" s="276"/>
      <c r="AF62" s="276"/>
      <c r="AG62" s="276"/>
      <c r="AH62" s="276"/>
      <c r="AI62" s="277" t="s">
        <v>16</v>
      </c>
      <c r="AJ62" s="277"/>
      <c r="AK62" s="276"/>
      <c r="AL62" s="276"/>
      <c r="AM62" s="276"/>
      <c r="AN62" s="277" t="s">
        <v>67</v>
      </c>
      <c r="AO62" s="277"/>
      <c r="AP62" s="106"/>
      <c r="AQ62" s="106"/>
      <c r="AR62" s="106"/>
      <c r="AS62" s="106"/>
      <c r="AT62" s="106"/>
      <c r="BA62" s="86"/>
      <c r="BB62" s="86"/>
      <c r="BC62" s="86"/>
      <c r="BD62" s="145" t="s">
        <v>116</v>
      </c>
      <c r="BE62" s="145"/>
      <c r="BF62" s="145"/>
      <c r="BG62" s="145"/>
      <c r="BH62" s="145"/>
      <c r="BI62" s="145"/>
      <c r="BJ62" s="86"/>
      <c r="BK62" s="86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W62" s="278" t="s">
        <v>117</v>
      </c>
      <c r="CX62" s="279"/>
      <c r="CY62" s="279"/>
      <c r="CZ62" s="280"/>
      <c r="DC62" s="80"/>
      <c r="DE62" s="92"/>
    </row>
    <row r="63" spans="2:112" ht="9.75" customHeight="1">
      <c r="B63" s="81"/>
      <c r="D63" s="79"/>
      <c r="O63" s="106"/>
      <c r="P63" s="106"/>
      <c r="Q63" s="106"/>
      <c r="R63" s="106"/>
      <c r="S63" s="106"/>
      <c r="T63" s="106"/>
      <c r="U63" s="106"/>
      <c r="V63" s="276"/>
      <c r="W63" s="276"/>
      <c r="X63" s="276"/>
      <c r="Y63" s="276"/>
      <c r="Z63" s="276"/>
      <c r="AA63" s="276"/>
      <c r="AB63" s="276"/>
      <c r="AC63" s="277"/>
      <c r="AD63" s="277"/>
      <c r="AE63" s="276"/>
      <c r="AF63" s="276"/>
      <c r="AG63" s="276"/>
      <c r="AH63" s="276"/>
      <c r="AI63" s="277"/>
      <c r="AJ63" s="277"/>
      <c r="AK63" s="276"/>
      <c r="AL63" s="276"/>
      <c r="AM63" s="276"/>
      <c r="AN63" s="277"/>
      <c r="AO63" s="277"/>
      <c r="AP63" s="106"/>
      <c r="AQ63" s="106"/>
      <c r="AR63" s="106"/>
      <c r="AS63" s="106"/>
      <c r="AT63" s="106"/>
      <c r="AZ63" s="86"/>
      <c r="BA63" s="86"/>
      <c r="BB63" s="86"/>
      <c r="BC63" s="86"/>
      <c r="BD63" s="145"/>
      <c r="BE63" s="145"/>
      <c r="BF63" s="145"/>
      <c r="BG63" s="145"/>
      <c r="BH63" s="145"/>
      <c r="BI63" s="145"/>
      <c r="BJ63" s="86"/>
      <c r="BK63" s="86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W63" s="281"/>
      <c r="CX63" s="282"/>
      <c r="CY63" s="282"/>
      <c r="CZ63" s="283"/>
      <c r="DC63" s="80"/>
      <c r="DE63" s="92"/>
    </row>
    <row r="64" spans="2:112" ht="9.75" customHeight="1">
      <c r="B64" s="81"/>
      <c r="D64" s="79"/>
      <c r="N64" s="107"/>
      <c r="O64" s="107"/>
      <c r="P64" s="107"/>
      <c r="Q64" s="107"/>
      <c r="R64" s="107"/>
      <c r="S64" s="107"/>
      <c r="T64" s="107"/>
      <c r="U64" s="107"/>
      <c r="V64" s="276"/>
      <c r="W64" s="276"/>
      <c r="X64" s="276"/>
      <c r="Y64" s="276"/>
      <c r="Z64" s="276"/>
      <c r="AA64" s="276"/>
      <c r="AB64" s="276"/>
      <c r="AC64" s="277"/>
      <c r="AD64" s="277"/>
      <c r="AE64" s="276"/>
      <c r="AF64" s="276"/>
      <c r="AG64" s="276"/>
      <c r="AH64" s="276"/>
      <c r="AI64" s="277"/>
      <c r="AJ64" s="277"/>
      <c r="AK64" s="276"/>
      <c r="AL64" s="276"/>
      <c r="AM64" s="276"/>
      <c r="AN64" s="277"/>
      <c r="AO64" s="277"/>
      <c r="AP64" s="106"/>
      <c r="AQ64" s="106"/>
      <c r="AR64" s="106"/>
      <c r="AS64" s="106"/>
      <c r="AT64" s="106"/>
      <c r="BA64" s="2"/>
      <c r="BB64" s="2"/>
      <c r="BC64" s="2"/>
      <c r="BD64" s="86"/>
      <c r="BE64" s="86"/>
      <c r="BF64" s="86"/>
      <c r="BG64" s="87"/>
      <c r="BH64" s="86"/>
      <c r="BI64" s="86"/>
      <c r="BJ64" s="86"/>
      <c r="BK64" s="86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  <c r="CP64" s="293"/>
      <c r="CQ64" s="293"/>
      <c r="CR64" s="293"/>
      <c r="CS64" s="293"/>
      <c r="CT64" s="293"/>
      <c r="CV64" s="108"/>
      <c r="CW64" s="284"/>
      <c r="CX64" s="285"/>
      <c r="CY64" s="285"/>
      <c r="CZ64" s="286"/>
      <c r="DC64" s="80"/>
      <c r="DE64" s="92"/>
    </row>
    <row r="65" spans="2:109" ht="8.4" customHeight="1">
      <c r="B65" s="81"/>
      <c r="D65" s="97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8"/>
      <c r="DE65" s="92"/>
    </row>
    <row r="66" spans="2:109" ht="4.2" customHeight="1">
      <c r="B66" s="81"/>
      <c r="DE66" s="92"/>
    </row>
    <row r="67" spans="2:109" ht="15.75" customHeight="1">
      <c r="B67" s="81"/>
      <c r="D67" s="274" t="s">
        <v>166</v>
      </c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E67" s="92"/>
    </row>
    <row r="68" spans="2:109" ht="9.75" customHeight="1">
      <c r="B68" s="81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E68" s="92"/>
    </row>
    <row r="124" ht="9.75" customHeight="1"/>
  </sheetData>
  <mergeCells count="334">
    <mergeCell ref="BG47:BX47"/>
    <mergeCell ref="BY46:CB47"/>
    <mergeCell ref="CU26:DC27"/>
    <mergeCell ref="I27:AH27"/>
    <mergeCell ref="BY28:CB29"/>
    <mergeCell ref="BY36:CB37"/>
    <mergeCell ref="CC36:CT37"/>
    <mergeCell ref="BO40:BT41"/>
    <mergeCell ref="BU40:BX41"/>
    <mergeCell ref="BY40:CB41"/>
    <mergeCell ref="CC40:CT41"/>
    <mergeCell ref="AZ26:BH27"/>
    <mergeCell ref="CC28:CT29"/>
    <mergeCell ref="CU28:DC29"/>
    <mergeCell ref="I29:AH29"/>
    <mergeCell ref="CC30:CT31"/>
    <mergeCell ref="CU30:DC31"/>
    <mergeCell ref="AM34:AY35"/>
    <mergeCell ref="AZ34:BH35"/>
    <mergeCell ref="BI34:BN35"/>
    <mergeCell ref="BO34:BT35"/>
    <mergeCell ref="BU34:BX35"/>
    <mergeCell ref="BY34:CB35"/>
    <mergeCell ref="CC34:CT35"/>
    <mergeCell ref="CU34:DC35"/>
    <mergeCell ref="CU36:DC37"/>
    <mergeCell ref="D26:H27"/>
    <mergeCell ref="I26:AH26"/>
    <mergeCell ref="AI26:AL27"/>
    <mergeCell ref="AM26:AY27"/>
    <mergeCell ref="BI26:BN27"/>
    <mergeCell ref="BO26:BT27"/>
    <mergeCell ref="BU26:BX27"/>
    <mergeCell ref="BY26:CB27"/>
    <mergeCell ref="CC26:CT27"/>
    <mergeCell ref="D30:H31"/>
    <mergeCell ref="I30:AH30"/>
    <mergeCell ref="AI30:AL31"/>
    <mergeCell ref="AM30:AY31"/>
    <mergeCell ref="AZ30:BH31"/>
    <mergeCell ref="BI30:BN31"/>
    <mergeCell ref="BO30:BT31"/>
    <mergeCell ref="BU30:BX31"/>
    <mergeCell ref="BY30:CB31"/>
    <mergeCell ref="I31:AH31"/>
    <mergeCell ref="D28:H29"/>
    <mergeCell ref="I28:AH28"/>
    <mergeCell ref="AI28:AL29"/>
    <mergeCell ref="D1:AE3"/>
    <mergeCell ref="AQ2:CV3"/>
    <mergeCell ref="CW2:DC3"/>
    <mergeCell ref="AK3:AP3"/>
    <mergeCell ref="D4:H5"/>
    <mergeCell ref="I4:AH4"/>
    <mergeCell ref="AI4:AL5"/>
    <mergeCell ref="AM4:AY4"/>
    <mergeCell ref="AZ4:BH4"/>
    <mergeCell ref="BI4:BN5"/>
    <mergeCell ref="BO4:BT5"/>
    <mergeCell ref="BU4:CB4"/>
    <mergeCell ref="CC4:DC5"/>
    <mergeCell ref="B5:B15"/>
    <mergeCell ref="I5:AH5"/>
    <mergeCell ref="AM5:AY5"/>
    <mergeCell ref="AZ5:BH5"/>
    <mergeCell ref="BU5:CB5"/>
    <mergeCell ref="D6:H7"/>
    <mergeCell ref="I6:AH6"/>
    <mergeCell ref="AI6:AL7"/>
    <mergeCell ref="AM6:AY7"/>
    <mergeCell ref="AZ6:BH7"/>
    <mergeCell ref="BI6:BN7"/>
    <mergeCell ref="BO6:BT7"/>
    <mergeCell ref="BU6:BX7"/>
    <mergeCell ref="BY6:CB7"/>
    <mergeCell ref="BY10:CB11"/>
    <mergeCell ref="D14:H15"/>
    <mergeCell ref="I14:AH14"/>
    <mergeCell ref="AI14:AL15"/>
    <mergeCell ref="AM14:AY15"/>
    <mergeCell ref="AZ14:BH15"/>
    <mergeCell ref="BI14:BN15"/>
    <mergeCell ref="BO14:BT15"/>
    <mergeCell ref="BU14:BX15"/>
    <mergeCell ref="BY14:CB15"/>
    <mergeCell ref="CC6:CT7"/>
    <mergeCell ref="CU6:DC7"/>
    <mergeCell ref="DE6:DE29"/>
    <mergeCell ref="I7:AH7"/>
    <mergeCell ref="D8:H9"/>
    <mergeCell ref="I8:AH8"/>
    <mergeCell ref="AI8:AL9"/>
    <mergeCell ref="AM8:AY9"/>
    <mergeCell ref="AZ8:BH9"/>
    <mergeCell ref="BI8:BN9"/>
    <mergeCell ref="BO8:BT9"/>
    <mergeCell ref="BU8:BX9"/>
    <mergeCell ref="BY8:CB9"/>
    <mergeCell ref="CC8:CT9"/>
    <mergeCell ref="CU8:DC9"/>
    <mergeCell ref="I9:AH9"/>
    <mergeCell ref="D10:H11"/>
    <mergeCell ref="I10:AH10"/>
    <mergeCell ref="AI10:AL11"/>
    <mergeCell ref="AM10:AY11"/>
    <mergeCell ref="AZ10:BH11"/>
    <mergeCell ref="BI10:BN11"/>
    <mergeCell ref="BO10:BT11"/>
    <mergeCell ref="BU10:BX11"/>
    <mergeCell ref="CC10:CT11"/>
    <mergeCell ref="CU10:DC11"/>
    <mergeCell ref="I11:AH11"/>
    <mergeCell ref="D12:H13"/>
    <mergeCell ref="I12:AH12"/>
    <mergeCell ref="AI12:AL13"/>
    <mergeCell ref="AM12:AY13"/>
    <mergeCell ref="AZ12:BH13"/>
    <mergeCell ref="BI12:BN13"/>
    <mergeCell ref="BO12:BT13"/>
    <mergeCell ref="BU12:BX13"/>
    <mergeCell ref="BY12:CB13"/>
    <mergeCell ref="CC12:CT13"/>
    <mergeCell ref="CU12:DC13"/>
    <mergeCell ref="I13:AH13"/>
    <mergeCell ref="CC14:CT15"/>
    <mergeCell ref="CU14:DC15"/>
    <mergeCell ref="I15:AH15"/>
    <mergeCell ref="B16:B27"/>
    <mergeCell ref="D16:H17"/>
    <mergeCell ref="I16:AH16"/>
    <mergeCell ref="AI16:AL17"/>
    <mergeCell ref="AM16:AY17"/>
    <mergeCell ref="AZ16:BH17"/>
    <mergeCell ref="BI16:BN17"/>
    <mergeCell ref="BO16:BT17"/>
    <mergeCell ref="BU16:BX17"/>
    <mergeCell ref="BY16:CB17"/>
    <mergeCell ref="CC16:CT17"/>
    <mergeCell ref="CU16:DC17"/>
    <mergeCell ref="I17:AH17"/>
    <mergeCell ref="D18:H19"/>
    <mergeCell ref="I18:AH18"/>
    <mergeCell ref="AI18:AL19"/>
    <mergeCell ref="AM18:AY19"/>
    <mergeCell ref="AZ18:BH19"/>
    <mergeCell ref="BI18:BN19"/>
    <mergeCell ref="BO18:BT19"/>
    <mergeCell ref="BU18:BX19"/>
    <mergeCell ref="BY18:CB19"/>
    <mergeCell ref="CC18:CT19"/>
    <mergeCell ref="CU18:DC19"/>
    <mergeCell ref="I19:AH19"/>
    <mergeCell ref="D20:H21"/>
    <mergeCell ref="I20:AH20"/>
    <mergeCell ref="AI20:AL21"/>
    <mergeCell ref="AM20:AY21"/>
    <mergeCell ref="AZ20:BH21"/>
    <mergeCell ref="BI20:BN21"/>
    <mergeCell ref="BO20:BT21"/>
    <mergeCell ref="BU20:BX21"/>
    <mergeCell ref="BY20:CB21"/>
    <mergeCell ref="CC20:CT21"/>
    <mergeCell ref="CU20:DC21"/>
    <mergeCell ref="I21:AH21"/>
    <mergeCell ref="CC22:CT23"/>
    <mergeCell ref="CU22:DC23"/>
    <mergeCell ref="I23:AH23"/>
    <mergeCell ref="D24:H25"/>
    <mergeCell ref="I24:AH24"/>
    <mergeCell ref="AI24:AL25"/>
    <mergeCell ref="AM24:AY25"/>
    <mergeCell ref="AZ24:BH25"/>
    <mergeCell ref="BI24:BN25"/>
    <mergeCell ref="BO24:BT25"/>
    <mergeCell ref="BU24:BX25"/>
    <mergeCell ref="BY24:CB25"/>
    <mergeCell ref="CC24:CT25"/>
    <mergeCell ref="CU24:DC25"/>
    <mergeCell ref="I25:AH25"/>
    <mergeCell ref="BY22:CB23"/>
    <mergeCell ref="I22:AH22"/>
    <mergeCell ref="D22:H23"/>
    <mergeCell ref="AI22:AL23"/>
    <mergeCell ref="AM22:AY23"/>
    <mergeCell ref="AZ22:BH23"/>
    <mergeCell ref="BI22:BN23"/>
    <mergeCell ref="BO22:BT23"/>
    <mergeCell ref="BU22:BX23"/>
    <mergeCell ref="AM28:AY29"/>
    <mergeCell ref="AZ28:BH29"/>
    <mergeCell ref="BI28:BN29"/>
    <mergeCell ref="BO28:BT29"/>
    <mergeCell ref="BU28:BX29"/>
    <mergeCell ref="DE31:DE49"/>
    <mergeCell ref="D32:H33"/>
    <mergeCell ref="I32:AH32"/>
    <mergeCell ref="AI32:AL33"/>
    <mergeCell ref="AM32:AY33"/>
    <mergeCell ref="AZ32:BH33"/>
    <mergeCell ref="BI32:BN33"/>
    <mergeCell ref="BO32:BT33"/>
    <mergeCell ref="BU32:BX33"/>
    <mergeCell ref="BY32:CB33"/>
    <mergeCell ref="CC32:CT33"/>
    <mergeCell ref="CU32:DC33"/>
    <mergeCell ref="I33:AH33"/>
    <mergeCell ref="D34:H35"/>
    <mergeCell ref="I34:AH34"/>
    <mergeCell ref="AI34:AL35"/>
    <mergeCell ref="BY38:CB39"/>
    <mergeCell ref="CC38:CT39"/>
    <mergeCell ref="CU38:DC39"/>
    <mergeCell ref="I39:AH39"/>
    <mergeCell ref="D36:H37"/>
    <mergeCell ref="I36:AH36"/>
    <mergeCell ref="AI36:AL37"/>
    <mergeCell ref="AM36:AY37"/>
    <mergeCell ref="AZ36:BH37"/>
    <mergeCell ref="BI36:BN37"/>
    <mergeCell ref="BO36:BT37"/>
    <mergeCell ref="BU36:BX37"/>
    <mergeCell ref="I37:AH37"/>
    <mergeCell ref="D38:H39"/>
    <mergeCell ref="I38:AH38"/>
    <mergeCell ref="AI38:AL39"/>
    <mergeCell ref="AM38:AY39"/>
    <mergeCell ref="AZ38:BH39"/>
    <mergeCell ref="BI38:BN39"/>
    <mergeCell ref="BO38:BT39"/>
    <mergeCell ref="BU38:BX39"/>
    <mergeCell ref="CU40:DC41"/>
    <mergeCell ref="I41:AH41"/>
    <mergeCell ref="D42:H43"/>
    <mergeCell ref="I42:AH42"/>
    <mergeCell ref="AI42:AL43"/>
    <mergeCell ref="AM42:AY43"/>
    <mergeCell ref="AZ42:BH43"/>
    <mergeCell ref="BI42:BN43"/>
    <mergeCell ref="BO42:BT43"/>
    <mergeCell ref="BU42:BX43"/>
    <mergeCell ref="BY42:CB43"/>
    <mergeCell ref="CC42:CT43"/>
    <mergeCell ref="CU42:DC43"/>
    <mergeCell ref="I43:AH43"/>
    <mergeCell ref="D40:H41"/>
    <mergeCell ref="I40:AH40"/>
    <mergeCell ref="AI40:AL41"/>
    <mergeCell ref="AM40:AY41"/>
    <mergeCell ref="AZ40:BH41"/>
    <mergeCell ref="BI40:BN41"/>
    <mergeCell ref="CC44:CT45"/>
    <mergeCell ref="CU44:DC45"/>
    <mergeCell ref="I45:AH45"/>
    <mergeCell ref="D46:M47"/>
    <mergeCell ref="N46:AL46"/>
    <mergeCell ref="N47:AL47"/>
    <mergeCell ref="D48:M49"/>
    <mergeCell ref="N48:AL48"/>
    <mergeCell ref="D44:H45"/>
    <mergeCell ref="I44:AH44"/>
    <mergeCell ref="AI44:AL45"/>
    <mergeCell ref="AM44:AY45"/>
    <mergeCell ref="AZ44:BH45"/>
    <mergeCell ref="BI44:BN45"/>
    <mergeCell ref="BO44:BT45"/>
    <mergeCell ref="CU46:DC47"/>
    <mergeCell ref="CC46:CJ47"/>
    <mergeCell ref="CK46:CT47"/>
    <mergeCell ref="AM46:AY46"/>
    <mergeCell ref="AM47:AY47"/>
    <mergeCell ref="AM48:AY48"/>
    <mergeCell ref="AM49:AY49"/>
    <mergeCell ref="AZ46:BF47"/>
    <mergeCell ref="BG46:BX46"/>
    <mergeCell ref="F52:N53"/>
    <mergeCell ref="O52:AZ53"/>
    <mergeCell ref="B28:B47"/>
    <mergeCell ref="I35:AH35"/>
    <mergeCell ref="AN62:AO64"/>
    <mergeCell ref="BD62:BI63"/>
    <mergeCell ref="BL62:CT64"/>
    <mergeCell ref="BE52:BO53"/>
    <mergeCell ref="BP52:BQ53"/>
    <mergeCell ref="BR52:BY53"/>
    <mergeCell ref="BZ52:CA53"/>
    <mergeCell ref="CB52:CI53"/>
    <mergeCell ref="CJ52:CK53"/>
    <mergeCell ref="CL52:CU53"/>
    <mergeCell ref="N49:AL49"/>
    <mergeCell ref="F50:BF50"/>
    <mergeCell ref="BW50:CD50"/>
    <mergeCell ref="CE50:CG50"/>
    <mergeCell ref="CH50:CK50"/>
    <mergeCell ref="CL50:CN50"/>
    <mergeCell ref="CO50:CR50"/>
    <mergeCell ref="CS50:CU50"/>
    <mergeCell ref="BU44:BX45"/>
    <mergeCell ref="BY44:CB45"/>
    <mergeCell ref="CW62:CZ64"/>
    <mergeCell ref="F55:M55"/>
    <mergeCell ref="O55:AZ55"/>
    <mergeCell ref="BL55:CT57"/>
    <mergeCell ref="CW55:CZ57"/>
    <mergeCell ref="F56:M57"/>
    <mergeCell ref="O56:AZ57"/>
    <mergeCell ref="BD56:BI57"/>
    <mergeCell ref="E59:V59"/>
    <mergeCell ref="F60:BE60"/>
    <mergeCell ref="AI62:AJ64"/>
    <mergeCell ref="AK62:AM64"/>
    <mergeCell ref="D67:DC68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V62:AB64"/>
    <mergeCell ref="AC62:AD64"/>
    <mergeCell ref="AE62:AH64"/>
  </mergeCells>
  <phoneticPr fontId="1"/>
  <dataValidations disablePrompts="1" xWindow="849" yWindow="452" count="1">
    <dataValidation type="list" allowBlank="1" showInputMessage="1" showErrorMessage="1" sqref="WYC983046:WYJ983085 LQ6:LX45 VM6:VT45 AFI6:AFP45 APE6:APL45 AZA6:AZH45 BIW6:BJD45 BSS6:BSZ45 CCO6:CCV45 CMK6:CMR45 CWG6:CWN45 DGC6:DGJ45 DPY6:DQF45 DZU6:EAB45 EJQ6:EJX45 ETM6:ETT45 FDI6:FDP45 FNE6:FNL45 FXA6:FXH45 GGW6:GHD45 GQS6:GQZ45 HAO6:HAV45 HKK6:HKR45 HUG6:HUN45 IEC6:IEJ45 INY6:IOF45 IXU6:IYB45 JHQ6:JHX45 JRM6:JRT45 KBI6:KBP45 KLE6:KLL45 KVA6:KVH45 LEW6:LFD45 LOS6:LOZ45 LYO6:LYV45 MIK6:MIR45 MSG6:MSN45 NCC6:NCJ45 NLY6:NMF45 NVU6:NWB45 OFQ6:OFX45 OPM6:OPT45 OZI6:OZP45 PJE6:PJL45 PTA6:PTH45 QCW6:QDD45 QMS6:QMZ45 QWO6:QWV45 RGK6:RGR45 RQG6:RQN45 SAC6:SAJ45 SJY6:SKF45 STU6:SUB45 TDQ6:TDX45 TNM6:TNT45 TXI6:TXP45 UHE6:UHL45 URA6:URH45 VAW6:VBD45 VKS6:VKZ45 VUO6:VUV45 WEK6:WER45 WOG6:WON45 WYC6:WYJ45 BU65542:CB65581 LQ65542:LX65581 VM65542:VT65581 AFI65542:AFP65581 APE65542:APL65581 AZA65542:AZH65581 BIW65542:BJD65581 BSS65542:BSZ65581 CCO65542:CCV65581 CMK65542:CMR65581 CWG65542:CWN65581 DGC65542:DGJ65581 DPY65542:DQF65581 DZU65542:EAB65581 EJQ65542:EJX65581 ETM65542:ETT65581 FDI65542:FDP65581 FNE65542:FNL65581 FXA65542:FXH65581 GGW65542:GHD65581 GQS65542:GQZ65581 HAO65542:HAV65581 HKK65542:HKR65581 HUG65542:HUN65581 IEC65542:IEJ65581 INY65542:IOF65581 IXU65542:IYB65581 JHQ65542:JHX65581 JRM65542:JRT65581 KBI65542:KBP65581 KLE65542:KLL65581 KVA65542:KVH65581 LEW65542:LFD65581 LOS65542:LOZ65581 LYO65542:LYV65581 MIK65542:MIR65581 MSG65542:MSN65581 NCC65542:NCJ65581 NLY65542:NMF65581 NVU65542:NWB65581 OFQ65542:OFX65581 OPM65542:OPT65581 OZI65542:OZP65581 PJE65542:PJL65581 PTA65542:PTH65581 QCW65542:QDD65581 QMS65542:QMZ65581 QWO65542:QWV65581 RGK65542:RGR65581 RQG65542:RQN65581 SAC65542:SAJ65581 SJY65542:SKF65581 STU65542:SUB65581 TDQ65542:TDX65581 TNM65542:TNT65581 TXI65542:TXP65581 UHE65542:UHL65581 URA65542:URH65581 VAW65542:VBD65581 VKS65542:VKZ65581 VUO65542:VUV65581 WEK65542:WER65581 WOG65542:WON65581 WYC65542:WYJ65581 BU131078:CB131117 LQ131078:LX131117 VM131078:VT131117 AFI131078:AFP131117 APE131078:APL131117 AZA131078:AZH131117 BIW131078:BJD131117 BSS131078:BSZ131117 CCO131078:CCV131117 CMK131078:CMR131117 CWG131078:CWN131117 DGC131078:DGJ131117 DPY131078:DQF131117 DZU131078:EAB131117 EJQ131078:EJX131117 ETM131078:ETT131117 FDI131078:FDP131117 FNE131078:FNL131117 FXA131078:FXH131117 GGW131078:GHD131117 GQS131078:GQZ131117 HAO131078:HAV131117 HKK131078:HKR131117 HUG131078:HUN131117 IEC131078:IEJ131117 INY131078:IOF131117 IXU131078:IYB131117 JHQ131078:JHX131117 JRM131078:JRT131117 KBI131078:KBP131117 KLE131078:KLL131117 KVA131078:KVH131117 LEW131078:LFD131117 LOS131078:LOZ131117 LYO131078:LYV131117 MIK131078:MIR131117 MSG131078:MSN131117 NCC131078:NCJ131117 NLY131078:NMF131117 NVU131078:NWB131117 OFQ131078:OFX131117 OPM131078:OPT131117 OZI131078:OZP131117 PJE131078:PJL131117 PTA131078:PTH131117 QCW131078:QDD131117 QMS131078:QMZ131117 QWO131078:QWV131117 RGK131078:RGR131117 RQG131078:RQN131117 SAC131078:SAJ131117 SJY131078:SKF131117 STU131078:SUB131117 TDQ131078:TDX131117 TNM131078:TNT131117 TXI131078:TXP131117 UHE131078:UHL131117 URA131078:URH131117 VAW131078:VBD131117 VKS131078:VKZ131117 VUO131078:VUV131117 WEK131078:WER131117 WOG131078:WON131117 WYC131078:WYJ131117 BU196614:CB196653 LQ196614:LX196653 VM196614:VT196653 AFI196614:AFP196653 APE196614:APL196653 AZA196614:AZH196653 BIW196614:BJD196653 BSS196614:BSZ196653 CCO196614:CCV196653 CMK196614:CMR196653 CWG196614:CWN196653 DGC196614:DGJ196653 DPY196614:DQF196653 DZU196614:EAB196653 EJQ196614:EJX196653 ETM196614:ETT196653 FDI196614:FDP196653 FNE196614:FNL196653 FXA196614:FXH196653 GGW196614:GHD196653 GQS196614:GQZ196653 HAO196614:HAV196653 HKK196614:HKR196653 HUG196614:HUN196653 IEC196614:IEJ196653 INY196614:IOF196653 IXU196614:IYB196653 JHQ196614:JHX196653 JRM196614:JRT196653 KBI196614:KBP196653 KLE196614:KLL196653 KVA196614:KVH196653 LEW196614:LFD196653 LOS196614:LOZ196653 LYO196614:LYV196653 MIK196614:MIR196653 MSG196614:MSN196653 NCC196614:NCJ196653 NLY196614:NMF196653 NVU196614:NWB196653 OFQ196614:OFX196653 OPM196614:OPT196653 OZI196614:OZP196653 PJE196614:PJL196653 PTA196614:PTH196653 QCW196614:QDD196653 QMS196614:QMZ196653 QWO196614:QWV196653 RGK196614:RGR196653 RQG196614:RQN196653 SAC196614:SAJ196653 SJY196614:SKF196653 STU196614:SUB196653 TDQ196614:TDX196653 TNM196614:TNT196653 TXI196614:TXP196653 UHE196614:UHL196653 URA196614:URH196653 VAW196614:VBD196653 VKS196614:VKZ196653 VUO196614:VUV196653 WEK196614:WER196653 WOG196614:WON196653 WYC196614:WYJ196653 BU262150:CB262189 LQ262150:LX262189 VM262150:VT262189 AFI262150:AFP262189 APE262150:APL262189 AZA262150:AZH262189 BIW262150:BJD262189 BSS262150:BSZ262189 CCO262150:CCV262189 CMK262150:CMR262189 CWG262150:CWN262189 DGC262150:DGJ262189 DPY262150:DQF262189 DZU262150:EAB262189 EJQ262150:EJX262189 ETM262150:ETT262189 FDI262150:FDP262189 FNE262150:FNL262189 FXA262150:FXH262189 GGW262150:GHD262189 GQS262150:GQZ262189 HAO262150:HAV262189 HKK262150:HKR262189 HUG262150:HUN262189 IEC262150:IEJ262189 INY262150:IOF262189 IXU262150:IYB262189 JHQ262150:JHX262189 JRM262150:JRT262189 KBI262150:KBP262189 KLE262150:KLL262189 KVA262150:KVH262189 LEW262150:LFD262189 LOS262150:LOZ262189 LYO262150:LYV262189 MIK262150:MIR262189 MSG262150:MSN262189 NCC262150:NCJ262189 NLY262150:NMF262189 NVU262150:NWB262189 OFQ262150:OFX262189 OPM262150:OPT262189 OZI262150:OZP262189 PJE262150:PJL262189 PTA262150:PTH262189 QCW262150:QDD262189 QMS262150:QMZ262189 QWO262150:QWV262189 RGK262150:RGR262189 RQG262150:RQN262189 SAC262150:SAJ262189 SJY262150:SKF262189 STU262150:SUB262189 TDQ262150:TDX262189 TNM262150:TNT262189 TXI262150:TXP262189 UHE262150:UHL262189 URA262150:URH262189 VAW262150:VBD262189 VKS262150:VKZ262189 VUO262150:VUV262189 WEK262150:WER262189 WOG262150:WON262189 WYC262150:WYJ262189 BU327686:CB327725 LQ327686:LX327725 VM327686:VT327725 AFI327686:AFP327725 APE327686:APL327725 AZA327686:AZH327725 BIW327686:BJD327725 BSS327686:BSZ327725 CCO327686:CCV327725 CMK327686:CMR327725 CWG327686:CWN327725 DGC327686:DGJ327725 DPY327686:DQF327725 DZU327686:EAB327725 EJQ327686:EJX327725 ETM327686:ETT327725 FDI327686:FDP327725 FNE327686:FNL327725 FXA327686:FXH327725 GGW327686:GHD327725 GQS327686:GQZ327725 HAO327686:HAV327725 HKK327686:HKR327725 HUG327686:HUN327725 IEC327686:IEJ327725 INY327686:IOF327725 IXU327686:IYB327725 JHQ327686:JHX327725 JRM327686:JRT327725 KBI327686:KBP327725 KLE327686:KLL327725 KVA327686:KVH327725 LEW327686:LFD327725 LOS327686:LOZ327725 LYO327686:LYV327725 MIK327686:MIR327725 MSG327686:MSN327725 NCC327686:NCJ327725 NLY327686:NMF327725 NVU327686:NWB327725 OFQ327686:OFX327725 OPM327686:OPT327725 OZI327686:OZP327725 PJE327686:PJL327725 PTA327686:PTH327725 QCW327686:QDD327725 QMS327686:QMZ327725 QWO327686:QWV327725 RGK327686:RGR327725 RQG327686:RQN327725 SAC327686:SAJ327725 SJY327686:SKF327725 STU327686:SUB327725 TDQ327686:TDX327725 TNM327686:TNT327725 TXI327686:TXP327725 UHE327686:UHL327725 URA327686:URH327725 VAW327686:VBD327725 VKS327686:VKZ327725 VUO327686:VUV327725 WEK327686:WER327725 WOG327686:WON327725 WYC327686:WYJ327725 BU393222:CB393261 LQ393222:LX393261 VM393222:VT393261 AFI393222:AFP393261 APE393222:APL393261 AZA393222:AZH393261 BIW393222:BJD393261 BSS393222:BSZ393261 CCO393222:CCV393261 CMK393222:CMR393261 CWG393222:CWN393261 DGC393222:DGJ393261 DPY393222:DQF393261 DZU393222:EAB393261 EJQ393222:EJX393261 ETM393222:ETT393261 FDI393222:FDP393261 FNE393222:FNL393261 FXA393222:FXH393261 GGW393222:GHD393261 GQS393222:GQZ393261 HAO393222:HAV393261 HKK393222:HKR393261 HUG393222:HUN393261 IEC393222:IEJ393261 INY393222:IOF393261 IXU393222:IYB393261 JHQ393222:JHX393261 JRM393222:JRT393261 KBI393222:KBP393261 KLE393222:KLL393261 KVA393222:KVH393261 LEW393222:LFD393261 LOS393222:LOZ393261 LYO393222:LYV393261 MIK393222:MIR393261 MSG393222:MSN393261 NCC393222:NCJ393261 NLY393222:NMF393261 NVU393222:NWB393261 OFQ393222:OFX393261 OPM393222:OPT393261 OZI393222:OZP393261 PJE393222:PJL393261 PTA393222:PTH393261 QCW393222:QDD393261 QMS393222:QMZ393261 QWO393222:QWV393261 RGK393222:RGR393261 RQG393222:RQN393261 SAC393222:SAJ393261 SJY393222:SKF393261 STU393222:SUB393261 TDQ393222:TDX393261 TNM393222:TNT393261 TXI393222:TXP393261 UHE393222:UHL393261 URA393222:URH393261 VAW393222:VBD393261 VKS393222:VKZ393261 VUO393222:VUV393261 WEK393222:WER393261 WOG393222:WON393261 WYC393222:WYJ393261 BU458758:CB458797 LQ458758:LX458797 VM458758:VT458797 AFI458758:AFP458797 APE458758:APL458797 AZA458758:AZH458797 BIW458758:BJD458797 BSS458758:BSZ458797 CCO458758:CCV458797 CMK458758:CMR458797 CWG458758:CWN458797 DGC458758:DGJ458797 DPY458758:DQF458797 DZU458758:EAB458797 EJQ458758:EJX458797 ETM458758:ETT458797 FDI458758:FDP458797 FNE458758:FNL458797 FXA458758:FXH458797 GGW458758:GHD458797 GQS458758:GQZ458797 HAO458758:HAV458797 HKK458758:HKR458797 HUG458758:HUN458797 IEC458758:IEJ458797 INY458758:IOF458797 IXU458758:IYB458797 JHQ458758:JHX458797 JRM458758:JRT458797 KBI458758:KBP458797 KLE458758:KLL458797 KVA458758:KVH458797 LEW458758:LFD458797 LOS458758:LOZ458797 LYO458758:LYV458797 MIK458758:MIR458797 MSG458758:MSN458797 NCC458758:NCJ458797 NLY458758:NMF458797 NVU458758:NWB458797 OFQ458758:OFX458797 OPM458758:OPT458797 OZI458758:OZP458797 PJE458758:PJL458797 PTA458758:PTH458797 QCW458758:QDD458797 QMS458758:QMZ458797 QWO458758:QWV458797 RGK458758:RGR458797 RQG458758:RQN458797 SAC458758:SAJ458797 SJY458758:SKF458797 STU458758:SUB458797 TDQ458758:TDX458797 TNM458758:TNT458797 TXI458758:TXP458797 UHE458758:UHL458797 URA458758:URH458797 VAW458758:VBD458797 VKS458758:VKZ458797 VUO458758:VUV458797 WEK458758:WER458797 WOG458758:WON458797 WYC458758:WYJ458797 BU524294:CB524333 LQ524294:LX524333 VM524294:VT524333 AFI524294:AFP524333 APE524294:APL524333 AZA524294:AZH524333 BIW524294:BJD524333 BSS524294:BSZ524333 CCO524294:CCV524333 CMK524294:CMR524333 CWG524294:CWN524333 DGC524294:DGJ524333 DPY524294:DQF524333 DZU524294:EAB524333 EJQ524294:EJX524333 ETM524294:ETT524333 FDI524294:FDP524333 FNE524294:FNL524333 FXA524294:FXH524333 GGW524294:GHD524333 GQS524294:GQZ524333 HAO524294:HAV524333 HKK524294:HKR524333 HUG524294:HUN524333 IEC524294:IEJ524333 INY524294:IOF524333 IXU524294:IYB524333 JHQ524294:JHX524333 JRM524294:JRT524333 KBI524294:KBP524333 KLE524294:KLL524333 KVA524294:KVH524333 LEW524294:LFD524333 LOS524294:LOZ524333 LYO524294:LYV524333 MIK524294:MIR524333 MSG524294:MSN524333 NCC524294:NCJ524333 NLY524294:NMF524333 NVU524294:NWB524333 OFQ524294:OFX524333 OPM524294:OPT524333 OZI524294:OZP524333 PJE524294:PJL524333 PTA524294:PTH524333 QCW524294:QDD524333 QMS524294:QMZ524333 QWO524294:QWV524333 RGK524294:RGR524333 RQG524294:RQN524333 SAC524294:SAJ524333 SJY524294:SKF524333 STU524294:SUB524333 TDQ524294:TDX524333 TNM524294:TNT524333 TXI524294:TXP524333 UHE524294:UHL524333 URA524294:URH524333 VAW524294:VBD524333 VKS524294:VKZ524333 VUO524294:VUV524333 WEK524294:WER524333 WOG524294:WON524333 WYC524294:WYJ524333 BU589830:CB589869 LQ589830:LX589869 VM589830:VT589869 AFI589830:AFP589869 APE589830:APL589869 AZA589830:AZH589869 BIW589830:BJD589869 BSS589830:BSZ589869 CCO589830:CCV589869 CMK589830:CMR589869 CWG589830:CWN589869 DGC589830:DGJ589869 DPY589830:DQF589869 DZU589830:EAB589869 EJQ589830:EJX589869 ETM589830:ETT589869 FDI589830:FDP589869 FNE589830:FNL589869 FXA589830:FXH589869 GGW589830:GHD589869 GQS589830:GQZ589869 HAO589830:HAV589869 HKK589830:HKR589869 HUG589830:HUN589869 IEC589830:IEJ589869 INY589830:IOF589869 IXU589830:IYB589869 JHQ589830:JHX589869 JRM589830:JRT589869 KBI589830:KBP589869 KLE589830:KLL589869 KVA589830:KVH589869 LEW589830:LFD589869 LOS589830:LOZ589869 LYO589830:LYV589869 MIK589830:MIR589869 MSG589830:MSN589869 NCC589830:NCJ589869 NLY589830:NMF589869 NVU589830:NWB589869 OFQ589830:OFX589869 OPM589830:OPT589869 OZI589830:OZP589869 PJE589830:PJL589869 PTA589830:PTH589869 QCW589830:QDD589869 QMS589830:QMZ589869 QWO589830:QWV589869 RGK589830:RGR589869 RQG589830:RQN589869 SAC589830:SAJ589869 SJY589830:SKF589869 STU589830:SUB589869 TDQ589830:TDX589869 TNM589830:TNT589869 TXI589830:TXP589869 UHE589830:UHL589869 URA589830:URH589869 VAW589830:VBD589869 VKS589830:VKZ589869 VUO589830:VUV589869 WEK589830:WER589869 WOG589830:WON589869 WYC589830:WYJ589869 BU655366:CB655405 LQ655366:LX655405 VM655366:VT655405 AFI655366:AFP655405 APE655366:APL655405 AZA655366:AZH655405 BIW655366:BJD655405 BSS655366:BSZ655405 CCO655366:CCV655405 CMK655366:CMR655405 CWG655366:CWN655405 DGC655366:DGJ655405 DPY655366:DQF655405 DZU655366:EAB655405 EJQ655366:EJX655405 ETM655366:ETT655405 FDI655366:FDP655405 FNE655366:FNL655405 FXA655366:FXH655405 GGW655366:GHD655405 GQS655366:GQZ655405 HAO655366:HAV655405 HKK655366:HKR655405 HUG655366:HUN655405 IEC655366:IEJ655405 INY655366:IOF655405 IXU655366:IYB655405 JHQ655366:JHX655405 JRM655366:JRT655405 KBI655366:KBP655405 KLE655366:KLL655405 KVA655366:KVH655405 LEW655366:LFD655405 LOS655366:LOZ655405 LYO655366:LYV655405 MIK655366:MIR655405 MSG655366:MSN655405 NCC655366:NCJ655405 NLY655366:NMF655405 NVU655366:NWB655405 OFQ655366:OFX655405 OPM655366:OPT655405 OZI655366:OZP655405 PJE655366:PJL655405 PTA655366:PTH655405 QCW655366:QDD655405 QMS655366:QMZ655405 QWO655366:QWV655405 RGK655366:RGR655405 RQG655366:RQN655405 SAC655366:SAJ655405 SJY655366:SKF655405 STU655366:SUB655405 TDQ655366:TDX655405 TNM655366:TNT655405 TXI655366:TXP655405 UHE655366:UHL655405 URA655366:URH655405 VAW655366:VBD655405 VKS655366:VKZ655405 VUO655366:VUV655405 WEK655366:WER655405 WOG655366:WON655405 WYC655366:WYJ655405 BU720902:CB720941 LQ720902:LX720941 VM720902:VT720941 AFI720902:AFP720941 APE720902:APL720941 AZA720902:AZH720941 BIW720902:BJD720941 BSS720902:BSZ720941 CCO720902:CCV720941 CMK720902:CMR720941 CWG720902:CWN720941 DGC720902:DGJ720941 DPY720902:DQF720941 DZU720902:EAB720941 EJQ720902:EJX720941 ETM720902:ETT720941 FDI720902:FDP720941 FNE720902:FNL720941 FXA720902:FXH720941 GGW720902:GHD720941 GQS720902:GQZ720941 HAO720902:HAV720941 HKK720902:HKR720941 HUG720902:HUN720941 IEC720902:IEJ720941 INY720902:IOF720941 IXU720902:IYB720941 JHQ720902:JHX720941 JRM720902:JRT720941 KBI720902:KBP720941 KLE720902:KLL720941 KVA720902:KVH720941 LEW720902:LFD720941 LOS720902:LOZ720941 LYO720902:LYV720941 MIK720902:MIR720941 MSG720902:MSN720941 NCC720902:NCJ720941 NLY720902:NMF720941 NVU720902:NWB720941 OFQ720902:OFX720941 OPM720902:OPT720941 OZI720902:OZP720941 PJE720902:PJL720941 PTA720902:PTH720941 QCW720902:QDD720941 QMS720902:QMZ720941 QWO720902:QWV720941 RGK720902:RGR720941 RQG720902:RQN720941 SAC720902:SAJ720941 SJY720902:SKF720941 STU720902:SUB720941 TDQ720902:TDX720941 TNM720902:TNT720941 TXI720902:TXP720941 UHE720902:UHL720941 URA720902:URH720941 VAW720902:VBD720941 VKS720902:VKZ720941 VUO720902:VUV720941 WEK720902:WER720941 WOG720902:WON720941 WYC720902:WYJ720941 BU786438:CB786477 LQ786438:LX786477 VM786438:VT786477 AFI786438:AFP786477 APE786438:APL786477 AZA786438:AZH786477 BIW786438:BJD786477 BSS786438:BSZ786477 CCO786438:CCV786477 CMK786438:CMR786477 CWG786438:CWN786477 DGC786438:DGJ786477 DPY786438:DQF786477 DZU786438:EAB786477 EJQ786438:EJX786477 ETM786438:ETT786477 FDI786438:FDP786477 FNE786438:FNL786477 FXA786438:FXH786477 GGW786438:GHD786477 GQS786438:GQZ786477 HAO786438:HAV786477 HKK786438:HKR786477 HUG786438:HUN786477 IEC786438:IEJ786477 INY786438:IOF786477 IXU786438:IYB786477 JHQ786438:JHX786477 JRM786438:JRT786477 KBI786438:KBP786477 KLE786438:KLL786477 KVA786438:KVH786477 LEW786438:LFD786477 LOS786438:LOZ786477 LYO786438:LYV786477 MIK786438:MIR786477 MSG786438:MSN786477 NCC786438:NCJ786477 NLY786438:NMF786477 NVU786438:NWB786477 OFQ786438:OFX786477 OPM786438:OPT786477 OZI786438:OZP786477 PJE786438:PJL786477 PTA786438:PTH786477 QCW786438:QDD786477 QMS786438:QMZ786477 QWO786438:QWV786477 RGK786438:RGR786477 RQG786438:RQN786477 SAC786438:SAJ786477 SJY786438:SKF786477 STU786438:SUB786477 TDQ786438:TDX786477 TNM786438:TNT786477 TXI786438:TXP786477 UHE786438:UHL786477 URA786438:URH786477 VAW786438:VBD786477 VKS786438:VKZ786477 VUO786438:VUV786477 WEK786438:WER786477 WOG786438:WON786477 WYC786438:WYJ786477 BU851974:CB852013 LQ851974:LX852013 VM851974:VT852013 AFI851974:AFP852013 APE851974:APL852013 AZA851974:AZH852013 BIW851974:BJD852013 BSS851974:BSZ852013 CCO851974:CCV852013 CMK851974:CMR852013 CWG851974:CWN852013 DGC851974:DGJ852013 DPY851974:DQF852013 DZU851974:EAB852013 EJQ851974:EJX852013 ETM851974:ETT852013 FDI851974:FDP852013 FNE851974:FNL852013 FXA851974:FXH852013 GGW851974:GHD852013 GQS851974:GQZ852013 HAO851974:HAV852013 HKK851974:HKR852013 HUG851974:HUN852013 IEC851974:IEJ852013 INY851974:IOF852013 IXU851974:IYB852013 JHQ851974:JHX852013 JRM851974:JRT852013 KBI851974:KBP852013 KLE851974:KLL852013 KVA851974:KVH852013 LEW851974:LFD852013 LOS851974:LOZ852013 LYO851974:LYV852013 MIK851974:MIR852013 MSG851974:MSN852013 NCC851974:NCJ852013 NLY851974:NMF852013 NVU851974:NWB852013 OFQ851974:OFX852013 OPM851974:OPT852013 OZI851974:OZP852013 PJE851974:PJL852013 PTA851974:PTH852013 QCW851974:QDD852013 QMS851974:QMZ852013 QWO851974:QWV852013 RGK851974:RGR852013 RQG851974:RQN852013 SAC851974:SAJ852013 SJY851974:SKF852013 STU851974:SUB852013 TDQ851974:TDX852013 TNM851974:TNT852013 TXI851974:TXP852013 UHE851974:UHL852013 URA851974:URH852013 VAW851974:VBD852013 VKS851974:VKZ852013 VUO851974:VUV852013 WEK851974:WER852013 WOG851974:WON852013 WYC851974:WYJ852013 BU917510:CB917549 LQ917510:LX917549 VM917510:VT917549 AFI917510:AFP917549 APE917510:APL917549 AZA917510:AZH917549 BIW917510:BJD917549 BSS917510:BSZ917549 CCO917510:CCV917549 CMK917510:CMR917549 CWG917510:CWN917549 DGC917510:DGJ917549 DPY917510:DQF917549 DZU917510:EAB917549 EJQ917510:EJX917549 ETM917510:ETT917549 FDI917510:FDP917549 FNE917510:FNL917549 FXA917510:FXH917549 GGW917510:GHD917549 GQS917510:GQZ917549 HAO917510:HAV917549 HKK917510:HKR917549 HUG917510:HUN917549 IEC917510:IEJ917549 INY917510:IOF917549 IXU917510:IYB917549 JHQ917510:JHX917549 JRM917510:JRT917549 KBI917510:KBP917549 KLE917510:KLL917549 KVA917510:KVH917549 LEW917510:LFD917549 LOS917510:LOZ917549 LYO917510:LYV917549 MIK917510:MIR917549 MSG917510:MSN917549 NCC917510:NCJ917549 NLY917510:NMF917549 NVU917510:NWB917549 OFQ917510:OFX917549 OPM917510:OPT917549 OZI917510:OZP917549 PJE917510:PJL917549 PTA917510:PTH917549 QCW917510:QDD917549 QMS917510:QMZ917549 QWO917510:QWV917549 RGK917510:RGR917549 RQG917510:RQN917549 SAC917510:SAJ917549 SJY917510:SKF917549 STU917510:SUB917549 TDQ917510:TDX917549 TNM917510:TNT917549 TXI917510:TXP917549 UHE917510:UHL917549 URA917510:URH917549 VAW917510:VBD917549 VKS917510:VKZ917549 VUO917510:VUV917549 WEK917510:WER917549 WOG917510:WON917549 WYC917510:WYJ917549 BU983046:CB983085 LQ983046:LX983085 VM983046:VT983085 AFI983046:AFP983085 APE983046:APL983085 AZA983046:AZH983085 BIW983046:BJD983085 BSS983046:BSZ983085 CCO983046:CCV983085 CMK983046:CMR983085 CWG983046:CWN983085 DGC983046:DGJ983085 DPY983046:DQF983085 DZU983046:EAB983085 EJQ983046:EJX983085 ETM983046:ETT983085 FDI983046:FDP983085 FNE983046:FNL983085 FXA983046:FXH983085 GGW983046:GHD983085 GQS983046:GQZ983085 HAO983046:HAV983085 HKK983046:HKR983085 HUG983046:HUN983085 IEC983046:IEJ983085 INY983046:IOF983085 IXU983046:IYB983085 JHQ983046:JHX983085 JRM983046:JRT983085 KBI983046:KBP983085 KLE983046:KLL983085 KVA983046:KVH983085 LEW983046:LFD983085 LOS983046:LOZ983085 LYO983046:LYV983085 MIK983046:MIR983085 MSG983046:MSN983085 NCC983046:NCJ983085 NLY983046:NMF983085 NVU983046:NWB983085 OFQ983046:OFX983085 OPM983046:OPT983085 OZI983046:OZP983085 PJE983046:PJL983085 PTA983046:PTH983085 QCW983046:QDD983085 QMS983046:QMZ983085 QWO983046:QWV983085 RGK983046:RGR983085 RQG983046:RQN983085 SAC983046:SAJ983085 SJY983046:SKF983085 STU983046:SUB983085 TDQ983046:TDX983085 TNM983046:TNT983085 TXI983046:TXP983085 UHE983046:UHL983085 URA983046:URH983085 VAW983046:VBD983085 VKS983046:VKZ983085 VUO983046:VUV983085 WEK983046:WER983085 WOG983046:WON983085" xr:uid="{00000000-0002-0000-0200-000000000000}">
      <formula1>"右,左,両,　"</formula1>
    </dataValidation>
  </dataValidations>
  <pageMargins left="0.64" right="0.75" top="1" bottom="1" header="0.51200000000000001" footer="0.51200000000000001"/>
  <pageSetup paperSize="12" scale="84" orientation="portrait" r:id="rId1"/>
  <headerFooter alignWithMargins="0"/>
  <ignoredErrors>
    <ignoredError sqref="I7:I44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59"/>
  <sheetViews>
    <sheetView topLeftCell="A19" zoomScale="75" zoomScaleNormal="75" workbookViewId="0">
      <selection activeCell="BS46" sqref="BS46"/>
    </sheetView>
  </sheetViews>
  <sheetFormatPr defaultColWidth="9" defaultRowHeight="14.4"/>
  <cols>
    <col min="1" max="1" width="9.77734375" style="19" customWidth="1"/>
    <col min="2" max="9" width="1.88671875" style="20" customWidth="1"/>
    <col min="10" max="10" width="2.44140625" style="20" customWidth="1"/>
    <col min="11" max="28" width="1.88671875" style="20" customWidth="1"/>
    <col min="29" max="29" width="2.109375" style="20" customWidth="1"/>
    <col min="30" max="30" width="1.88671875" style="20" customWidth="1"/>
    <col min="31" max="31" width="2.21875" style="20" customWidth="1"/>
    <col min="32" max="32" width="1.88671875" style="20" customWidth="1"/>
    <col min="33" max="33" width="3" style="20" customWidth="1"/>
    <col min="34" max="34" width="1.77734375" style="20" customWidth="1"/>
    <col min="35" max="35" width="2.33203125" style="20" customWidth="1"/>
    <col min="36" max="39" width="1.88671875" style="20" customWidth="1"/>
    <col min="40" max="40" width="2.109375" style="20" customWidth="1"/>
    <col min="41" max="65" width="1.88671875" style="20" customWidth="1"/>
    <col min="66" max="67" width="3" style="20" customWidth="1"/>
    <col min="68" max="115" width="9.109375" style="20" customWidth="1"/>
    <col min="116" max="16384" width="9" style="20"/>
  </cols>
  <sheetData>
    <row r="1" spans="1:67" ht="42.75" customHeight="1">
      <c r="A1" s="434" t="s">
        <v>131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4"/>
      <c r="BH1" s="434"/>
      <c r="BI1" s="434"/>
      <c r="BJ1" s="434"/>
      <c r="BK1" s="434"/>
      <c r="BL1" s="434"/>
      <c r="BM1" s="434"/>
      <c r="BN1" s="434"/>
      <c r="BO1" s="434"/>
    </row>
    <row r="2" spans="1:67" ht="19.5" customHeight="1"/>
    <row r="3" spans="1:67" s="22" customFormat="1" ht="18" customHeight="1">
      <c r="A3" s="21"/>
      <c r="I3" s="289" t="s">
        <v>135</v>
      </c>
      <c r="J3" s="289"/>
      <c r="K3" s="289"/>
      <c r="L3" s="289"/>
      <c r="M3" s="435"/>
      <c r="N3" s="435"/>
      <c r="O3" s="435"/>
      <c r="P3" s="289" t="s">
        <v>64</v>
      </c>
      <c r="Q3" s="289"/>
      <c r="R3" s="289"/>
      <c r="S3" s="289"/>
      <c r="T3" s="23"/>
      <c r="X3" s="289" t="s">
        <v>71</v>
      </c>
      <c r="Y3" s="289"/>
      <c r="AC3" s="289" t="s">
        <v>65</v>
      </c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436"/>
      <c r="BA3" s="436"/>
    </row>
    <row r="4" spans="1:67" s="22" customFormat="1" ht="18" customHeight="1">
      <c r="A4" s="21"/>
      <c r="X4" s="437" t="s">
        <v>149</v>
      </c>
      <c r="Y4" s="437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436"/>
      <c r="BA4" s="436"/>
    </row>
    <row r="5" spans="1:67" ht="18.75" customHeight="1" thickBot="1"/>
    <row r="6" spans="1:67" ht="24" customHeight="1">
      <c r="B6" s="414" t="s">
        <v>43</v>
      </c>
      <c r="C6" s="415"/>
      <c r="D6" s="415"/>
      <c r="E6" s="415"/>
      <c r="F6" s="415"/>
      <c r="G6" s="415"/>
      <c r="H6" s="415"/>
      <c r="I6" s="416"/>
      <c r="J6" s="236">
        <f>基礎データ!D2</f>
        <v>0</v>
      </c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7"/>
      <c r="AH6" s="420" t="s">
        <v>45</v>
      </c>
      <c r="AI6" s="415"/>
      <c r="AJ6" s="415"/>
      <c r="AK6" s="415"/>
      <c r="AL6" s="415"/>
      <c r="AM6" s="415"/>
      <c r="AN6" s="415"/>
      <c r="AO6" s="416"/>
      <c r="AP6" s="422">
        <f>基礎データ!D3</f>
        <v>0</v>
      </c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23"/>
      <c r="BF6" s="423"/>
      <c r="BG6" s="423"/>
      <c r="BH6" s="423"/>
      <c r="BI6" s="423"/>
      <c r="BJ6" s="423"/>
      <c r="BK6" s="423"/>
      <c r="BL6" s="423"/>
      <c r="BM6" s="424"/>
    </row>
    <row r="7" spans="1:67" ht="24" customHeight="1">
      <c r="B7" s="417"/>
      <c r="C7" s="418"/>
      <c r="D7" s="418"/>
      <c r="E7" s="418"/>
      <c r="F7" s="418"/>
      <c r="G7" s="418"/>
      <c r="H7" s="418"/>
      <c r="I7" s="419"/>
      <c r="J7" s="244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6"/>
      <c r="AH7" s="421"/>
      <c r="AI7" s="418"/>
      <c r="AJ7" s="418"/>
      <c r="AK7" s="418"/>
      <c r="AL7" s="418"/>
      <c r="AM7" s="418"/>
      <c r="AN7" s="418"/>
      <c r="AO7" s="419"/>
      <c r="AP7" s="425"/>
      <c r="AQ7" s="426"/>
      <c r="AR7" s="426"/>
      <c r="AS7" s="426"/>
      <c r="AT7" s="426"/>
      <c r="AU7" s="426"/>
      <c r="AV7" s="426"/>
      <c r="AW7" s="426"/>
      <c r="AX7" s="426"/>
      <c r="AY7" s="426"/>
      <c r="AZ7" s="426"/>
      <c r="BA7" s="426"/>
      <c r="BB7" s="426"/>
      <c r="BC7" s="426"/>
      <c r="BD7" s="426"/>
      <c r="BE7" s="426"/>
      <c r="BF7" s="426"/>
      <c r="BG7" s="426"/>
      <c r="BH7" s="426"/>
      <c r="BI7" s="426"/>
      <c r="BJ7" s="426"/>
      <c r="BK7" s="426"/>
      <c r="BL7" s="426"/>
      <c r="BM7" s="427"/>
    </row>
    <row r="8" spans="1:67" ht="48" customHeight="1">
      <c r="B8" s="447" t="s">
        <v>44</v>
      </c>
      <c r="C8" s="448"/>
      <c r="D8" s="448"/>
      <c r="E8" s="448"/>
      <c r="F8" s="448"/>
      <c r="G8" s="448"/>
      <c r="H8" s="448"/>
      <c r="I8" s="449"/>
      <c r="J8" s="431">
        <f>基礎データ!D5</f>
        <v>0</v>
      </c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53"/>
      <c r="Z8" s="428" t="s">
        <v>0</v>
      </c>
      <c r="AA8" s="429"/>
      <c r="AB8" s="429"/>
      <c r="AC8" s="430"/>
      <c r="AD8" s="431">
        <f>基礎データ!D6</f>
        <v>0</v>
      </c>
      <c r="AE8" s="432"/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2"/>
      <c r="AQ8" s="432"/>
      <c r="AR8" s="432"/>
      <c r="AS8" s="453"/>
      <c r="AT8" s="428" t="s">
        <v>46</v>
      </c>
      <c r="AU8" s="429"/>
      <c r="AV8" s="429"/>
      <c r="AW8" s="430"/>
      <c r="AX8" s="431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3"/>
    </row>
    <row r="9" spans="1:67" ht="36" customHeight="1">
      <c r="B9" s="450" t="s">
        <v>47</v>
      </c>
      <c r="C9" s="451"/>
      <c r="D9" s="452"/>
      <c r="E9" s="441" t="s">
        <v>48</v>
      </c>
      <c r="F9" s="442"/>
      <c r="G9" s="442"/>
      <c r="H9" s="442"/>
      <c r="I9" s="442"/>
      <c r="J9" s="442"/>
      <c r="K9" s="442"/>
      <c r="L9" s="442"/>
      <c r="M9" s="442"/>
      <c r="N9" s="442"/>
      <c r="O9" s="443"/>
      <c r="P9" s="438" t="s">
        <v>1</v>
      </c>
      <c r="Q9" s="439"/>
      <c r="R9" s="439"/>
      <c r="S9" s="440"/>
      <c r="T9" s="441" t="s">
        <v>49</v>
      </c>
      <c r="U9" s="442"/>
      <c r="V9" s="442"/>
      <c r="W9" s="442"/>
      <c r="X9" s="442"/>
      <c r="Y9" s="442"/>
      <c r="Z9" s="442"/>
      <c r="AA9" s="443"/>
      <c r="AB9" s="438" t="s">
        <v>50</v>
      </c>
      <c r="AC9" s="439"/>
      <c r="AD9" s="439"/>
      <c r="AE9" s="439"/>
      <c r="AF9" s="439"/>
      <c r="AG9" s="439"/>
      <c r="AH9" s="439"/>
      <c r="AI9" s="439"/>
      <c r="AJ9" s="439"/>
      <c r="AK9" s="439"/>
      <c r="AL9" s="439"/>
      <c r="AM9" s="439"/>
      <c r="AN9" s="439"/>
      <c r="AO9" s="439"/>
      <c r="AP9" s="439"/>
      <c r="AQ9" s="440"/>
      <c r="AR9" s="441" t="s">
        <v>51</v>
      </c>
      <c r="AS9" s="442"/>
      <c r="AT9" s="442"/>
      <c r="AU9" s="442"/>
      <c r="AV9" s="442"/>
      <c r="AW9" s="442"/>
      <c r="AX9" s="442"/>
      <c r="AY9" s="442"/>
      <c r="AZ9" s="442"/>
      <c r="BA9" s="442"/>
      <c r="BB9" s="443"/>
      <c r="BC9" s="444" t="s">
        <v>212</v>
      </c>
      <c r="BD9" s="445"/>
      <c r="BE9" s="445"/>
      <c r="BF9" s="445"/>
      <c r="BG9" s="445"/>
      <c r="BH9" s="445"/>
      <c r="BI9" s="445"/>
      <c r="BJ9" s="445"/>
      <c r="BK9" s="445"/>
      <c r="BL9" s="445"/>
      <c r="BM9" s="446"/>
    </row>
    <row r="10" spans="1:67" ht="18.899999999999999" customHeight="1">
      <c r="A10" s="397"/>
      <c r="B10" s="398">
        <v>1</v>
      </c>
      <c r="C10" s="399"/>
      <c r="D10" s="399"/>
      <c r="E10" s="400" t="str">
        <f>IF(A10="","",VLOOKUP(A10,基礎データ!$A$9:$M$158,6,0))</f>
        <v/>
      </c>
      <c r="F10" s="401"/>
      <c r="G10" s="401"/>
      <c r="H10" s="401"/>
      <c r="I10" s="401"/>
      <c r="J10" s="401"/>
      <c r="K10" s="401"/>
      <c r="L10" s="401"/>
      <c r="M10" s="401"/>
      <c r="N10" s="401"/>
      <c r="O10" s="402"/>
      <c r="P10" s="406" t="str">
        <f>IF(A10="","",VLOOKUP(A10,基礎データ!$A$9:$M$158,2,0))</f>
        <v/>
      </c>
      <c r="Q10" s="406"/>
      <c r="R10" s="406"/>
      <c r="S10" s="406"/>
      <c r="T10" s="407" t="s">
        <v>53</v>
      </c>
      <c r="U10" s="407"/>
      <c r="V10" s="407"/>
      <c r="W10" s="407"/>
      <c r="X10" s="407"/>
      <c r="Y10" s="407"/>
      <c r="Z10" s="407"/>
      <c r="AA10" s="407"/>
      <c r="AB10" s="408" t="str">
        <f>IF(A10="","",VLOOKUP(A10,基礎データ!$A$9:$M$158,3,0))</f>
        <v/>
      </c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153" t="str">
        <f>IF(A10="","",VLOOKUP(A10,基礎データ!$A$9:$M$158,5,0))</f>
        <v/>
      </c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409" t="str">
        <f>IF(A10="","",VLOOKUP(A10,基礎データ!$A$9:$M$158,12))</f>
        <v/>
      </c>
      <c r="BD10" s="410"/>
      <c r="BE10" s="410"/>
      <c r="BF10" s="410"/>
      <c r="BG10" s="410"/>
      <c r="BH10" s="410"/>
      <c r="BI10" s="410"/>
      <c r="BJ10" s="410"/>
      <c r="BK10" s="410"/>
      <c r="BL10" s="410"/>
      <c r="BM10" s="411"/>
    </row>
    <row r="11" spans="1:67" ht="18.899999999999999" customHeight="1">
      <c r="A11" s="397"/>
      <c r="B11" s="398"/>
      <c r="C11" s="399"/>
      <c r="D11" s="399"/>
      <c r="E11" s="403"/>
      <c r="F11" s="404"/>
      <c r="G11" s="404"/>
      <c r="H11" s="404"/>
      <c r="I11" s="404"/>
      <c r="J11" s="404"/>
      <c r="K11" s="404"/>
      <c r="L11" s="404"/>
      <c r="M11" s="404"/>
      <c r="N11" s="404"/>
      <c r="O11" s="405"/>
      <c r="P11" s="406"/>
      <c r="Q11" s="406"/>
      <c r="R11" s="406"/>
      <c r="S11" s="406"/>
      <c r="T11" s="407"/>
      <c r="U11" s="407"/>
      <c r="V11" s="407"/>
      <c r="W11" s="407"/>
      <c r="X11" s="407"/>
      <c r="Y11" s="407"/>
      <c r="Z11" s="407"/>
      <c r="AA11" s="407"/>
      <c r="AB11" s="408"/>
      <c r="AC11" s="408"/>
      <c r="AD11" s="408"/>
      <c r="AE11" s="408"/>
      <c r="AF11" s="408"/>
      <c r="AG11" s="408"/>
      <c r="AH11" s="408"/>
      <c r="AI11" s="408"/>
      <c r="AJ11" s="408"/>
      <c r="AK11" s="408"/>
      <c r="AL11" s="408"/>
      <c r="AM11" s="408"/>
      <c r="AN11" s="408"/>
      <c r="AO11" s="408"/>
      <c r="AP11" s="408"/>
      <c r="AQ11" s="408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344" t="str">
        <f>IF(A10="","",VLOOKUP(A10,基礎データ!$A$9:$M$158,7,0))</f>
        <v/>
      </c>
      <c r="BD11" s="345"/>
      <c r="BE11" s="345"/>
      <c r="BF11" s="345"/>
      <c r="BG11" s="345"/>
      <c r="BH11" s="345"/>
      <c r="BI11" s="345"/>
      <c r="BJ11" s="345"/>
      <c r="BK11" s="345"/>
      <c r="BL11" s="345"/>
      <c r="BM11" s="412"/>
      <c r="BN11" s="413" t="s">
        <v>148</v>
      </c>
    </row>
    <row r="12" spans="1:67" ht="18.899999999999999" customHeight="1">
      <c r="A12" s="397"/>
      <c r="B12" s="398">
        <v>2</v>
      </c>
      <c r="C12" s="399"/>
      <c r="D12" s="399"/>
      <c r="E12" s="400" t="str">
        <f>IF(A12="","",VLOOKUP(A12,基礎データ!$A$9:$M$158,6,0))</f>
        <v/>
      </c>
      <c r="F12" s="401"/>
      <c r="G12" s="401"/>
      <c r="H12" s="401"/>
      <c r="I12" s="401"/>
      <c r="J12" s="401"/>
      <c r="K12" s="401"/>
      <c r="L12" s="401"/>
      <c r="M12" s="401"/>
      <c r="N12" s="401"/>
      <c r="O12" s="402"/>
      <c r="P12" s="454" t="str">
        <f>IF(A12="","",VLOOKUP(A12,基礎データ!$A$9:$M$158,2,0))</f>
        <v/>
      </c>
      <c r="Q12" s="455"/>
      <c r="R12" s="455"/>
      <c r="S12" s="456"/>
      <c r="T12" s="460" t="s">
        <v>54</v>
      </c>
      <c r="U12" s="461"/>
      <c r="V12" s="461"/>
      <c r="W12" s="461"/>
      <c r="X12" s="461"/>
      <c r="Y12" s="461"/>
      <c r="Z12" s="461"/>
      <c r="AA12" s="462"/>
      <c r="AB12" s="466" t="str">
        <f>IF(A12="","",VLOOKUP(A12,基礎データ!$A$9:$M$158,3,0))</f>
        <v/>
      </c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8"/>
      <c r="AR12" s="153" t="str">
        <f>IF(A12="","",VLOOKUP(A12,基礎データ!$A$9:$M$158,5,0))</f>
        <v/>
      </c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409" t="str">
        <f>IF(A12="","",VLOOKUP(A12,基礎データ!$A$9:$M$158,12))</f>
        <v/>
      </c>
      <c r="BD12" s="410"/>
      <c r="BE12" s="410"/>
      <c r="BF12" s="410"/>
      <c r="BG12" s="410"/>
      <c r="BH12" s="410"/>
      <c r="BI12" s="410"/>
      <c r="BJ12" s="410"/>
      <c r="BK12" s="410"/>
      <c r="BL12" s="410"/>
      <c r="BM12" s="411"/>
      <c r="BN12" s="413"/>
    </row>
    <row r="13" spans="1:67" ht="18.899999999999999" customHeight="1">
      <c r="A13" s="397"/>
      <c r="B13" s="398"/>
      <c r="C13" s="399"/>
      <c r="D13" s="399"/>
      <c r="E13" s="403"/>
      <c r="F13" s="404"/>
      <c r="G13" s="404"/>
      <c r="H13" s="404"/>
      <c r="I13" s="404"/>
      <c r="J13" s="404"/>
      <c r="K13" s="404"/>
      <c r="L13" s="404"/>
      <c r="M13" s="404"/>
      <c r="N13" s="404"/>
      <c r="O13" s="405"/>
      <c r="P13" s="457"/>
      <c r="Q13" s="458"/>
      <c r="R13" s="458"/>
      <c r="S13" s="459"/>
      <c r="T13" s="463"/>
      <c r="U13" s="464"/>
      <c r="V13" s="464"/>
      <c r="W13" s="464"/>
      <c r="X13" s="464"/>
      <c r="Y13" s="464"/>
      <c r="Z13" s="464"/>
      <c r="AA13" s="465"/>
      <c r="AB13" s="469"/>
      <c r="AC13" s="470"/>
      <c r="AD13" s="470"/>
      <c r="AE13" s="470"/>
      <c r="AF13" s="470"/>
      <c r="AG13" s="470"/>
      <c r="AH13" s="470"/>
      <c r="AI13" s="470"/>
      <c r="AJ13" s="470"/>
      <c r="AK13" s="470"/>
      <c r="AL13" s="470"/>
      <c r="AM13" s="470"/>
      <c r="AN13" s="470"/>
      <c r="AO13" s="470"/>
      <c r="AP13" s="470"/>
      <c r="AQ13" s="471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344" t="str">
        <f>IF(A12="","",VLOOKUP(A12,基礎データ!$A$9:$M$158,7,0))</f>
        <v/>
      </c>
      <c r="BD13" s="345"/>
      <c r="BE13" s="345"/>
      <c r="BF13" s="345"/>
      <c r="BG13" s="345"/>
      <c r="BH13" s="345"/>
      <c r="BI13" s="345"/>
      <c r="BJ13" s="345"/>
      <c r="BK13" s="345"/>
      <c r="BL13" s="345"/>
      <c r="BM13" s="412"/>
      <c r="BN13" s="413"/>
    </row>
    <row r="14" spans="1:67" ht="18.899999999999999" customHeight="1">
      <c r="A14" s="397"/>
      <c r="B14" s="398">
        <v>3</v>
      </c>
      <c r="C14" s="399"/>
      <c r="D14" s="399"/>
      <c r="E14" s="400" t="str">
        <f>IF(A14="","",VLOOKUP(A14,基礎データ!$A$9:$M$158,6,0))</f>
        <v/>
      </c>
      <c r="F14" s="401"/>
      <c r="G14" s="401"/>
      <c r="H14" s="401"/>
      <c r="I14" s="401"/>
      <c r="J14" s="401"/>
      <c r="K14" s="401"/>
      <c r="L14" s="401"/>
      <c r="M14" s="401"/>
      <c r="N14" s="401"/>
      <c r="O14" s="402"/>
      <c r="P14" s="454" t="str">
        <f>IF(A14="","",VLOOKUP(A14,基礎データ!$A$9:$M$158,2,0))</f>
        <v/>
      </c>
      <c r="Q14" s="455"/>
      <c r="R14" s="455"/>
      <c r="S14" s="456"/>
      <c r="T14" s="460" t="s">
        <v>52</v>
      </c>
      <c r="U14" s="461"/>
      <c r="V14" s="461"/>
      <c r="W14" s="461"/>
      <c r="X14" s="461"/>
      <c r="Y14" s="461"/>
      <c r="Z14" s="461"/>
      <c r="AA14" s="462"/>
      <c r="AB14" s="466" t="str">
        <f>IF(A14="","",VLOOKUP(A14,基礎データ!$A$9:$M$158,3,0))</f>
        <v/>
      </c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67"/>
      <c r="AP14" s="467"/>
      <c r="AQ14" s="468"/>
      <c r="AR14" s="153" t="str">
        <f>IF(A14="","",VLOOKUP(A14,基礎データ!$A$9:$M$158,5,0))</f>
        <v/>
      </c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409" t="str">
        <f>IF(A14="","",VLOOKUP(A14,基礎データ!$A$9:$M$158,12))</f>
        <v/>
      </c>
      <c r="BD14" s="410"/>
      <c r="BE14" s="410"/>
      <c r="BF14" s="410"/>
      <c r="BG14" s="410"/>
      <c r="BH14" s="410"/>
      <c r="BI14" s="410"/>
      <c r="BJ14" s="410"/>
      <c r="BK14" s="410"/>
      <c r="BL14" s="410"/>
      <c r="BM14" s="411"/>
      <c r="BN14" s="413"/>
    </row>
    <row r="15" spans="1:67" ht="18.899999999999999" customHeight="1">
      <c r="A15" s="397"/>
      <c r="B15" s="398"/>
      <c r="C15" s="399"/>
      <c r="D15" s="399"/>
      <c r="E15" s="403"/>
      <c r="F15" s="404"/>
      <c r="G15" s="404"/>
      <c r="H15" s="404"/>
      <c r="I15" s="404"/>
      <c r="J15" s="404"/>
      <c r="K15" s="404"/>
      <c r="L15" s="404"/>
      <c r="M15" s="404"/>
      <c r="N15" s="404"/>
      <c r="O15" s="405"/>
      <c r="P15" s="457"/>
      <c r="Q15" s="458"/>
      <c r="R15" s="458"/>
      <c r="S15" s="459"/>
      <c r="T15" s="463"/>
      <c r="U15" s="464"/>
      <c r="V15" s="464"/>
      <c r="W15" s="464"/>
      <c r="X15" s="464"/>
      <c r="Y15" s="464"/>
      <c r="Z15" s="464"/>
      <c r="AA15" s="465"/>
      <c r="AB15" s="469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1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344" t="str">
        <f>IF(A14="","",VLOOKUP(A14,基礎データ!$A$9:$M$158,7,0))</f>
        <v/>
      </c>
      <c r="BD15" s="345"/>
      <c r="BE15" s="345"/>
      <c r="BF15" s="345"/>
      <c r="BG15" s="345"/>
      <c r="BH15" s="345"/>
      <c r="BI15" s="345"/>
      <c r="BJ15" s="345"/>
      <c r="BK15" s="345"/>
      <c r="BL15" s="345"/>
      <c r="BM15" s="412"/>
      <c r="BN15" s="413"/>
    </row>
    <row r="16" spans="1:67" ht="18.899999999999999" customHeight="1">
      <c r="A16" s="397"/>
      <c r="B16" s="398">
        <v>4</v>
      </c>
      <c r="C16" s="399"/>
      <c r="D16" s="399"/>
      <c r="E16" s="400" t="str">
        <f>IF(A16="","",VLOOKUP(A16,基礎データ!$A$9:$M$158,6,0))</f>
        <v/>
      </c>
      <c r="F16" s="401"/>
      <c r="G16" s="401"/>
      <c r="H16" s="401"/>
      <c r="I16" s="401"/>
      <c r="J16" s="401"/>
      <c r="K16" s="401"/>
      <c r="L16" s="401"/>
      <c r="M16" s="401"/>
      <c r="N16" s="401"/>
      <c r="O16" s="402"/>
      <c r="P16" s="454" t="str">
        <f>IF(A16="","",VLOOKUP(A16,基礎データ!$A$9:$M$158,2,0))</f>
        <v/>
      </c>
      <c r="Q16" s="455"/>
      <c r="R16" s="455"/>
      <c r="S16" s="456"/>
      <c r="T16" s="460" t="s">
        <v>55</v>
      </c>
      <c r="U16" s="461"/>
      <c r="V16" s="461"/>
      <c r="W16" s="461"/>
      <c r="X16" s="461"/>
      <c r="Y16" s="461"/>
      <c r="Z16" s="461"/>
      <c r="AA16" s="462"/>
      <c r="AB16" s="466" t="str">
        <f>IF(A16="","",VLOOKUP(A16,基礎データ!$A$9:$M$158,3,0))</f>
        <v/>
      </c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  <c r="AP16" s="467"/>
      <c r="AQ16" s="468"/>
      <c r="AR16" s="153" t="str">
        <f>IF(A16="","",VLOOKUP(A16,基礎データ!$A$9:$M$158,5,0))</f>
        <v/>
      </c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409" t="str">
        <f>IF(A16="","",VLOOKUP(A16,基礎データ!$A$9:$M$158,12))</f>
        <v/>
      </c>
      <c r="BD16" s="410"/>
      <c r="BE16" s="410"/>
      <c r="BF16" s="410"/>
      <c r="BG16" s="410"/>
      <c r="BH16" s="410"/>
      <c r="BI16" s="410"/>
      <c r="BJ16" s="410"/>
      <c r="BK16" s="410"/>
      <c r="BL16" s="410"/>
      <c r="BM16" s="411"/>
      <c r="BN16" s="413"/>
    </row>
    <row r="17" spans="1:67" ht="18.899999999999999" customHeight="1">
      <c r="A17" s="397"/>
      <c r="B17" s="398"/>
      <c r="C17" s="399"/>
      <c r="D17" s="399"/>
      <c r="E17" s="403"/>
      <c r="F17" s="404"/>
      <c r="G17" s="404"/>
      <c r="H17" s="404"/>
      <c r="I17" s="404"/>
      <c r="J17" s="404"/>
      <c r="K17" s="404"/>
      <c r="L17" s="404"/>
      <c r="M17" s="404"/>
      <c r="N17" s="404"/>
      <c r="O17" s="405"/>
      <c r="P17" s="457"/>
      <c r="Q17" s="458"/>
      <c r="R17" s="458"/>
      <c r="S17" s="459"/>
      <c r="T17" s="463"/>
      <c r="U17" s="464"/>
      <c r="V17" s="464"/>
      <c r="W17" s="464"/>
      <c r="X17" s="464"/>
      <c r="Y17" s="464"/>
      <c r="Z17" s="464"/>
      <c r="AA17" s="465"/>
      <c r="AB17" s="469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0"/>
      <c r="AO17" s="470"/>
      <c r="AP17" s="470"/>
      <c r="AQ17" s="471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344" t="str">
        <f>IF(A16="","",VLOOKUP(A16,基礎データ!$A$9:$M$158,7,0))</f>
        <v/>
      </c>
      <c r="BD17" s="345"/>
      <c r="BE17" s="345"/>
      <c r="BF17" s="345"/>
      <c r="BG17" s="345"/>
      <c r="BH17" s="345"/>
      <c r="BI17" s="345"/>
      <c r="BJ17" s="345"/>
      <c r="BK17" s="345"/>
      <c r="BL17" s="345"/>
      <c r="BM17" s="412"/>
      <c r="BN17" s="413"/>
    </row>
    <row r="18" spans="1:67" ht="18.899999999999999" customHeight="1">
      <c r="A18" s="397"/>
      <c r="B18" s="398">
        <v>5</v>
      </c>
      <c r="C18" s="399"/>
      <c r="D18" s="399"/>
      <c r="E18" s="400" t="str">
        <f>IF(A18="","",VLOOKUP(A18,基礎データ!$A$9:$M$158,6,0))</f>
        <v/>
      </c>
      <c r="F18" s="401"/>
      <c r="G18" s="401"/>
      <c r="H18" s="401"/>
      <c r="I18" s="401"/>
      <c r="J18" s="401"/>
      <c r="K18" s="401"/>
      <c r="L18" s="401"/>
      <c r="M18" s="401"/>
      <c r="N18" s="401"/>
      <c r="O18" s="402"/>
      <c r="P18" s="454" t="str">
        <f>IF(A18="","",VLOOKUP(A18,基礎データ!$A$9:$M$158,2,0))</f>
        <v/>
      </c>
      <c r="Q18" s="455"/>
      <c r="R18" s="455"/>
      <c r="S18" s="456"/>
      <c r="T18" s="460" t="s">
        <v>56</v>
      </c>
      <c r="U18" s="461"/>
      <c r="V18" s="461"/>
      <c r="W18" s="461"/>
      <c r="X18" s="461"/>
      <c r="Y18" s="461"/>
      <c r="Z18" s="461"/>
      <c r="AA18" s="462"/>
      <c r="AB18" s="466" t="str">
        <f>IF(A18="","",VLOOKUP(A18,基礎データ!$A$9:$M$158,3,0))</f>
        <v/>
      </c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8"/>
      <c r="AR18" s="153" t="str">
        <f>IF(A18="","",VLOOKUP(A18,基礎データ!$A$9:$M$158,5,0))</f>
        <v/>
      </c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409" t="str">
        <f>IF(A18="","",VLOOKUP(A18,基礎データ!$A$9:$M$158,12))</f>
        <v/>
      </c>
      <c r="BD18" s="410"/>
      <c r="BE18" s="410"/>
      <c r="BF18" s="410"/>
      <c r="BG18" s="410"/>
      <c r="BH18" s="410"/>
      <c r="BI18" s="410"/>
      <c r="BJ18" s="410"/>
      <c r="BK18" s="410"/>
      <c r="BL18" s="410"/>
      <c r="BM18" s="411"/>
      <c r="BN18" s="413"/>
    </row>
    <row r="19" spans="1:67" ht="18.899999999999999" customHeight="1">
      <c r="A19" s="397"/>
      <c r="B19" s="398"/>
      <c r="C19" s="399"/>
      <c r="D19" s="399"/>
      <c r="E19" s="403"/>
      <c r="F19" s="404"/>
      <c r="G19" s="404"/>
      <c r="H19" s="404"/>
      <c r="I19" s="404"/>
      <c r="J19" s="404"/>
      <c r="K19" s="404"/>
      <c r="L19" s="404"/>
      <c r="M19" s="404"/>
      <c r="N19" s="404"/>
      <c r="O19" s="405"/>
      <c r="P19" s="457"/>
      <c r="Q19" s="458"/>
      <c r="R19" s="458"/>
      <c r="S19" s="459"/>
      <c r="T19" s="463"/>
      <c r="U19" s="464"/>
      <c r="V19" s="464"/>
      <c r="W19" s="464"/>
      <c r="X19" s="464"/>
      <c r="Y19" s="464"/>
      <c r="Z19" s="464"/>
      <c r="AA19" s="465"/>
      <c r="AB19" s="469"/>
      <c r="AC19" s="470"/>
      <c r="AD19" s="470"/>
      <c r="AE19" s="470"/>
      <c r="AF19" s="470"/>
      <c r="AG19" s="470"/>
      <c r="AH19" s="470"/>
      <c r="AI19" s="470"/>
      <c r="AJ19" s="470"/>
      <c r="AK19" s="470"/>
      <c r="AL19" s="470"/>
      <c r="AM19" s="470"/>
      <c r="AN19" s="470"/>
      <c r="AO19" s="470"/>
      <c r="AP19" s="470"/>
      <c r="AQ19" s="471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344" t="str">
        <f>IF(A18="","",VLOOKUP(A18,基礎データ!$A$9:$M$158,7,0))</f>
        <v/>
      </c>
      <c r="BD19" s="345"/>
      <c r="BE19" s="345"/>
      <c r="BF19" s="345"/>
      <c r="BG19" s="345"/>
      <c r="BH19" s="345"/>
      <c r="BI19" s="345"/>
      <c r="BJ19" s="345"/>
      <c r="BK19" s="345"/>
      <c r="BL19" s="345"/>
      <c r="BM19" s="412"/>
      <c r="BN19" s="413"/>
    </row>
    <row r="20" spans="1:67" ht="18.899999999999999" customHeight="1">
      <c r="A20" s="397"/>
      <c r="B20" s="398">
        <v>6</v>
      </c>
      <c r="C20" s="399"/>
      <c r="D20" s="399"/>
      <c r="E20" s="400" t="str">
        <f>IF(A20="","",VLOOKUP(A20,基礎データ!$A$9:$M$158,6,0))</f>
        <v/>
      </c>
      <c r="F20" s="401"/>
      <c r="G20" s="401"/>
      <c r="H20" s="401"/>
      <c r="I20" s="401"/>
      <c r="J20" s="401"/>
      <c r="K20" s="401"/>
      <c r="L20" s="401"/>
      <c r="M20" s="401"/>
      <c r="N20" s="401"/>
      <c r="O20" s="402"/>
      <c r="P20" s="406" t="str">
        <f>IF(A20="","",VLOOKUP(A20,基礎データ!$A$9:$M$158,2,0))</f>
        <v/>
      </c>
      <c r="Q20" s="406"/>
      <c r="R20" s="406"/>
      <c r="S20" s="406"/>
      <c r="T20" s="407" t="s">
        <v>57</v>
      </c>
      <c r="U20" s="407"/>
      <c r="V20" s="407"/>
      <c r="W20" s="407"/>
      <c r="X20" s="407"/>
      <c r="Y20" s="407"/>
      <c r="Z20" s="407"/>
      <c r="AA20" s="407"/>
      <c r="AB20" s="408" t="str">
        <f>IF(A20="","",VLOOKUP(A20,基礎データ!$A$9:$M$158,3,0))</f>
        <v/>
      </c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153" t="str">
        <f>IF(A20="","",VLOOKUP(A20,基礎データ!$A$9:$M$158,5,0))</f>
        <v/>
      </c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409" t="str">
        <f>IF(A20="","",VLOOKUP(A20,基礎データ!$A$9:$M$158,12))</f>
        <v/>
      </c>
      <c r="BD20" s="410"/>
      <c r="BE20" s="410"/>
      <c r="BF20" s="410"/>
      <c r="BG20" s="410"/>
      <c r="BH20" s="410"/>
      <c r="BI20" s="410"/>
      <c r="BJ20" s="410"/>
      <c r="BK20" s="410"/>
      <c r="BL20" s="410"/>
      <c r="BM20" s="411"/>
      <c r="BN20" s="413"/>
    </row>
    <row r="21" spans="1:67" ht="18.899999999999999" customHeight="1">
      <c r="A21" s="397"/>
      <c r="B21" s="398"/>
      <c r="C21" s="399"/>
      <c r="D21" s="399"/>
      <c r="E21" s="403"/>
      <c r="F21" s="404"/>
      <c r="G21" s="404"/>
      <c r="H21" s="404"/>
      <c r="I21" s="404"/>
      <c r="J21" s="404"/>
      <c r="K21" s="404"/>
      <c r="L21" s="404"/>
      <c r="M21" s="404"/>
      <c r="N21" s="404"/>
      <c r="O21" s="405"/>
      <c r="P21" s="406"/>
      <c r="Q21" s="406"/>
      <c r="R21" s="406"/>
      <c r="S21" s="406"/>
      <c r="T21" s="407"/>
      <c r="U21" s="407"/>
      <c r="V21" s="407"/>
      <c r="W21" s="407"/>
      <c r="X21" s="407"/>
      <c r="Y21" s="407"/>
      <c r="Z21" s="407"/>
      <c r="AA21" s="407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  <c r="AN21" s="408"/>
      <c r="AO21" s="408"/>
      <c r="AP21" s="408"/>
      <c r="AQ21" s="408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344" t="str">
        <f>IF(A20="","",VLOOKUP(A20,基礎データ!$A$9:$M$158,7,0))</f>
        <v/>
      </c>
      <c r="BD21" s="345"/>
      <c r="BE21" s="345"/>
      <c r="BF21" s="345"/>
      <c r="BG21" s="345"/>
      <c r="BH21" s="345"/>
      <c r="BI21" s="345"/>
      <c r="BJ21" s="345"/>
      <c r="BK21" s="345"/>
      <c r="BL21" s="345"/>
      <c r="BM21" s="412"/>
    </row>
    <row r="22" spans="1:67" ht="18.899999999999999" customHeight="1">
      <c r="A22" s="397"/>
      <c r="B22" s="398">
        <v>7</v>
      </c>
      <c r="C22" s="399"/>
      <c r="D22" s="399"/>
      <c r="E22" s="400" t="str">
        <f>IF(A22="","",VLOOKUP(A22,基礎データ!$A$9:$M$158,6,0))</f>
        <v/>
      </c>
      <c r="F22" s="401"/>
      <c r="G22" s="401"/>
      <c r="H22" s="401"/>
      <c r="I22" s="401"/>
      <c r="J22" s="401"/>
      <c r="K22" s="401"/>
      <c r="L22" s="401"/>
      <c r="M22" s="401"/>
      <c r="N22" s="401"/>
      <c r="O22" s="402"/>
      <c r="P22" s="406" t="str">
        <f>IF(A22="","",VLOOKUP(A22,基礎データ!$A$9:$M$158,2,0))</f>
        <v/>
      </c>
      <c r="Q22" s="406"/>
      <c r="R22" s="406"/>
      <c r="S22" s="406"/>
      <c r="T22" s="407" t="s">
        <v>58</v>
      </c>
      <c r="U22" s="407"/>
      <c r="V22" s="407"/>
      <c r="W22" s="407"/>
      <c r="X22" s="407"/>
      <c r="Y22" s="407"/>
      <c r="Z22" s="407"/>
      <c r="AA22" s="407"/>
      <c r="AB22" s="408" t="str">
        <f>IF(A22="","",VLOOKUP(A22,基礎データ!$A$9:$M$158,3,0))</f>
        <v/>
      </c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153" t="str">
        <f>IF(A22="","",VLOOKUP(A22,基礎データ!$A$9:$M$158,5,0))</f>
        <v/>
      </c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409" t="str">
        <f>IF(A22="","",VLOOKUP(A22,基礎データ!$A$9:$M$158,12))</f>
        <v/>
      </c>
      <c r="BD22" s="410"/>
      <c r="BE22" s="410"/>
      <c r="BF22" s="410"/>
      <c r="BG22" s="410"/>
      <c r="BH22" s="410"/>
      <c r="BI22" s="410"/>
      <c r="BJ22" s="410"/>
      <c r="BK22" s="410"/>
      <c r="BL22" s="410"/>
      <c r="BM22" s="411"/>
    </row>
    <row r="23" spans="1:67" ht="18.899999999999999" customHeight="1">
      <c r="A23" s="397"/>
      <c r="B23" s="398"/>
      <c r="C23" s="399"/>
      <c r="D23" s="399"/>
      <c r="E23" s="403"/>
      <c r="F23" s="404"/>
      <c r="G23" s="404"/>
      <c r="H23" s="404"/>
      <c r="I23" s="404"/>
      <c r="J23" s="404"/>
      <c r="K23" s="404"/>
      <c r="L23" s="404"/>
      <c r="M23" s="404"/>
      <c r="N23" s="404"/>
      <c r="O23" s="405"/>
      <c r="P23" s="406"/>
      <c r="Q23" s="406"/>
      <c r="R23" s="406"/>
      <c r="S23" s="406"/>
      <c r="T23" s="407"/>
      <c r="U23" s="407"/>
      <c r="V23" s="407"/>
      <c r="W23" s="407"/>
      <c r="X23" s="407"/>
      <c r="Y23" s="407"/>
      <c r="Z23" s="407"/>
      <c r="AA23" s="407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344" t="str">
        <f>IF(A22="","",VLOOKUP(A22,基礎データ!$A$9:$M$158,7,0))</f>
        <v/>
      </c>
      <c r="BD23" s="345"/>
      <c r="BE23" s="345"/>
      <c r="BF23" s="345"/>
      <c r="BG23" s="345"/>
      <c r="BH23" s="345"/>
      <c r="BI23" s="345"/>
      <c r="BJ23" s="345"/>
      <c r="BK23" s="345"/>
      <c r="BL23" s="345"/>
      <c r="BM23" s="412"/>
    </row>
    <row r="24" spans="1:67" ht="18.899999999999999" customHeight="1">
      <c r="A24" s="397"/>
      <c r="B24" s="398">
        <v>8</v>
      </c>
      <c r="C24" s="399"/>
      <c r="D24" s="399"/>
      <c r="E24" s="400" t="str">
        <f>IF(A24="","",VLOOKUP(A24,基礎データ!$A$9:$M$158,6,0))</f>
        <v/>
      </c>
      <c r="F24" s="401"/>
      <c r="G24" s="401"/>
      <c r="H24" s="401"/>
      <c r="I24" s="401"/>
      <c r="J24" s="401"/>
      <c r="K24" s="401"/>
      <c r="L24" s="401"/>
      <c r="M24" s="401"/>
      <c r="N24" s="401"/>
      <c r="O24" s="402"/>
      <c r="P24" s="406" t="str">
        <f>IF(A24="","",VLOOKUP(A24,基礎データ!$A$9:$M$158,2,0))</f>
        <v/>
      </c>
      <c r="Q24" s="406"/>
      <c r="R24" s="406"/>
      <c r="S24" s="406"/>
      <c r="T24" s="407" t="s">
        <v>59</v>
      </c>
      <c r="U24" s="407"/>
      <c r="V24" s="407"/>
      <c r="W24" s="407"/>
      <c r="X24" s="407"/>
      <c r="Y24" s="407"/>
      <c r="Z24" s="407"/>
      <c r="AA24" s="407"/>
      <c r="AB24" s="408" t="str">
        <f>IF(A24="","",VLOOKUP(A24,基礎データ!$A$9:$M$158,3,0))</f>
        <v/>
      </c>
      <c r="AC24" s="408"/>
      <c r="AD24" s="408"/>
      <c r="AE24" s="408"/>
      <c r="AF24" s="408"/>
      <c r="AG24" s="408"/>
      <c r="AH24" s="408"/>
      <c r="AI24" s="408"/>
      <c r="AJ24" s="408"/>
      <c r="AK24" s="408"/>
      <c r="AL24" s="408"/>
      <c r="AM24" s="408"/>
      <c r="AN24" s="408"/>
      <c r="AO24" s="408"/>
      <c r="AP24" s="408"/>
      <c r="AQ24" s="408"/>
      <c r="AR24" s="153" t="str">
        <f>IF(A24="","",VLOOKUP(A24,基礎データ!$A$9:$M$158,5,0))</f>
        <v/>
      </c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409" t="str">
        <f>IF(A24="","",VLOOKUP(A24,基礎データ!$A$9:$M$158,12))</f>
        <v/>
      </c>
      <c r="BD24" s="410"/>
      <c r="BE24" s="410"/>
      <c r="BF24" s="410"/>
      <c r="BG24" s="410"/>
      <c r="BH24" s="410"/>
      <c r="BI24" s="410"/>
      <c r="BJ24" s="410"/>
      <c r="BK24" s="410"/>
      <c r="BL24" s="410"/>
      <c r="BM24" s="411"/>
    </row>
    <row r="25" spans="1:67" ht="18.899999999999999" customHeight="1">
      <c r="A25" s="397"/>
      <c r="B25" s="398"/>
      <c r="C25" s="399"/>
      <c r="D25" s="399"/>
      <c r="E25" s="403"/>
      <c r="F25" s="404"/>
      <c r="G25" s="404"/>
      <c r="H25" s="404"/>
      <c r="I25" s="404"/>
      <c r="J25" s="404"/>
      <c r="K25" s="404"/>
      <c r="L25" s="404"/>
      <c r="M25" s="404"/>
      <c r="N25" s="404"/>
      <c r="O25" s="405"/>
      <c r="P25" s="406"/>
      <c r="Q25" s="406"/>
      <c r="R25" s="406"/>
      <c r="S25" s="406"/>
      <c r="T25" s="407"/>
      <c r="U25" s="407"/>
      <c r="V25" s="407"/>
      <c r="W25" s="407"/>
      <c r="X25" s="407"/>
      <c r="Y25" s="407"/>
      <c r="Z25" s="407"/>
      <c r="AA25" s="407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344" t="str">
        <f>IF(A24="","",VLOOKUP(A24,基礎データ!$A$9:$M$158,7,0))</f>
        <v/>
      </c>
      <c r="BD25" s="345"/>
      <c r="BE25" s="345"/>
      <c r="BF25" s="345"/>
      <c r="BG25" s="345"/>
      <c r="BH25" s="345"/>
      <c r="BI25" s="345"/>
      <c r="BJ25" s="345"/>
      <c r="BK25" s="345"/>
      <c r="BL25" s="345"/>
      <c r="BM25" s="412"/>
      <c r="BN25" s="472" t="s">
        <v>69</v>
      </c>
      <c r="BO25" s="473" t="s">
        <v>70</v>
      </c>
    </row>
    <row r="26" spans="1:67" ht="18.899999999999999" customHeight="1">
      <c r="A26" s="397"/>
      <c r="B26" s="398">
        <v>9</v>
      </c>
      <c r="C26" s="399"/>
      <c r="D26" s="399"/>
      <c r="E26" s="400" t="str">
        <f>IF(A26="","",VLOOKUP(A26,基礎データ!$A$9:$M$158,6,0))</f>
        <v/>
      </c>
      <c r="F26" s="401"/>
      <c r="G26" s="401"/>
      <c r="H26" s="401"/>
      <c r="I26" s="401"/>
      <c r="J26" s="401"/>
      <c r="K26" s="401"/>
      <c r="L26" s="401"/>
      <c r="M26" s="401"/>
      <c r="N26" s="401"/>
      <c r="O26" s="402"/>
      <c r="P26" s="406" t="str">
        <f>IF(A26="","",VLOOKUP(A26,基礎データ!$A$9:$M$158,2,0))</f>
        <v/>
      </c>
      <c r="Q26" s="406"/>
      <c r="R26" s="406"/>
      <c r="S26" s="406"/>
      <c r="T26" s="407" t="s">
        <v>60</v>
      </c>
      <c r="U26" s="407"/>
      <c r="V26" s="407"/>
      <c r="W26" s="407"/>
      <c r="X26" s="407"/>
      <c r="Y26" s="407"/>
      <c r="Z26" s="407"/>
      <c r="AA26" s="407"/>
      <c r="AB26" s="408" t="str">
        <f>IF(A26="","",VLOOKUP(A26,基礎データ!$A$9:$M$158,3,0))</f>
        <v/>
      </c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  <c r="AN26" s="408"/>
      <c r="AO26" s="408"/>
      <c r="AP26" s="408"/>
      <c r="AQ26" s="408"/>
      <c r="AR26" s="153" t="str">
        <f>IF(A26="","",VLOOKUP(A26,基礎データ!$A$9:$M$158,5,0))</f>
        <v/>
      </c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409" t="str">
        <f>IF(A26="","",VLOOKUP(A26,基礎データ!$A$9:$M$158,12))</f>
        <v/>
      </c>
      <c r="BD26" s="410"/>
      <c r="BE26" s="410"/>
      <c r="BF26" s="410"/>
      <c r="BG26" s="410"/>
      <c r="BH26" s="410"/>
      <c r="BI26" s="410"/>
      <c r="BJ26" s="410"/>
      <c r="BK26" s="410"/>
      <c r="BL26" s="410"/>
      <c r="BM26" s="411"/>
      <c r="BN26" s="472"/>
      <c r="BO26" s="473"/>
    </row>
    <row r="27" spans="1:67" ht="18.899999999999999" customHeight="1">
      <c r="A27" s="397"/>
      <c r="B27" s="398"/>
      <c r="C27" s="399"/>
      <c r="D27" s="399"/>
      <c r="E27" s="403"/>
      <c r="F27" s="404"/>
      <c r="G27" s="404"/>
      <c r="H27" s="404"/>
      <c r="I27" s="404"/>
      <c r="J27" s="404"/>
      <c r="K27" s="404"/>
      <c r="L27" s="404"/>
      <c r="M27" s="404"/>
      <c r="N27" s="404"/>
      <c r="O27" s="405"/>
      <c r="P27" s="406"/>
      <c r="Q27" s="406"/>
      <c r="R27" s="406"/>
      <c r="S27" s="406"/>
      <c r="T27" s="407"/>
      <c r="U27" s="407"/>
      <c r="V27" s="407"/>
      <c r="W27" s="407"/>
      <c r="X27" s="407"/>
      <c r="Y27" s="407"/>
      <c r="Z27" s="407"/>
      <c r="AA27" s="407"/>
      <c r="AB27" s="408"/>
      <c r="AC27" s="408"/>
      <c r="AD27" s="408"/>
      <c r="AE27" s="408"/>
      <c r="AF27" s="408"/>
      <c r="AG27" s="408"/>
      <c r="AH27" s="408"/>
      <c r="AI27" s="408"/>
      <c r="AJ27" s="408"/>
      <c r="AK27" s="408"/>
      <c r="AL27" s="408"/>
      <c r="AM27" s="408"/>
      <c r="AN27" s="408"/>
      <c r="AO27" s="408"/>
      <c r="AP27" s="408"/>
      <c r="AQ27" s="408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344" t="str">
        <f>IF(A26="","",VLOOKUP(A26,基礎データ!$A$9:$M$158,7,0))</f>
        <v/>
      </c>
      <c r="BD27" s="345"/>
      <c r="BE27" s="345"/>
      <c r="BF27" s="345"/>
      <c r="BG27" s="345"/>
      <c r="BH27" s="345"/>
      <c r="BI27" s="345"/>
      <c r="BJ27" s="345"/>
      <c r="BK27" s="345"/>
      <c r="BL27" s="345"/>
      <c r="BM27" s="412"/>
      <c r="BN27" s="472"/>
      <c r="BO27" s="473"/>
    </row>
    <row r="28" spans="1:67" ht="18.899999999999999" customHeight="1">
      <c r="A28" s="397"/>
      <c r="B28" s="398">
        <v>10</v>
      </c>
      <c r="C28" s="399"/>
      <c r="D28" s="399"/>
      <c r="E28" s="400" t="str">
        <f>IF(A28="","",VLOOKUP(A28,基礎データ!$A$9:$M$158,6,0))</f>
        <v/>
      </c>
      <c r="F28" s="401"/>
      <c r="G28" s="401"/>
      <c r="H28" s="401"/>
      <c r="I28" s="401"/>
      <c r="J28" s="401"/>
      <c r="K28" s="401"/>
      <c r="L28" s="401"/>
      <c r="M28" s="401"/>
      <c r="N28" s="401"/>
      <c r="O28" s="402"/>
      <c r="P28" s="406" t="str">
        <f>IF(A28="","",VLOOKUP(A28,基礎データ!$A$9:$M$158,2,0))</f>
        <v/>
      </c>
      <c r="Q28" s="406"/>
      <c r="R28" s="406"/>
      <c r="S28" s="406"/>
      <c r="T28" s="407" t="s">
        <v>61</v>
      </c>
      <c r="U28" s="407"/>
      <c r="V28" s="407"/>
      <c r="W28" s="407"/>
      <c r="X28" s="407"/>
      <c r="Y28" s="407"/>
      <c r="Z28" s="407"/>
      <c r="AA28" s="407"/>
      <c r="AB28" s="408" t="str">
        <f>IF(A28="","",VLOOKUP(A28,基礎データ!$A$9:$M$158,3,0))</f>
        <v/>
      </c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153" t="str">
        <f>IF(A28="","",VLOOKUP(A28,基礎データ!$A$9:$M$158,5,0))</f>
        <v/>
      </c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409" t="str">
        <f>IF(A28="","",VLOOKUP(A28,基礎データ!$A$9:$M$158,12))</f>
        <v/>
      </c>
      <c r="BD28" s="410"/>
      <c r="BE28" s="410"/>
      <c r="BF28" s="410"/>
      <c r="BG28" s="410"/>
      <c r="BH28" s="410"/>
      <c r="BI28" s="410"/>
      <c r="BJ28" s="410"/>
      <c r="BK28" s="410"/>
      <c r="BL28" s="410"/>
      <c r="BM28" s="411"/>
      <c r="BN28" s="472"/>
      <c r="BO28" s="473"/>
    </row>
    <row r="29" spans="1:67" ht="18.899999999999999" customHeight="1">
      <c r="A29" s="397"/>
      <c r="B29" s="398"/>
      <c r="C29" s="399"/>
      <c r="D29" s="399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5"/>
      <c r="P29" s="406"/>
      <c r="Q29" s="406"/>
      <c r="R29" s="406"/>
      <c r="S29" s="406"/>
      <c r="T29" s="407"/>
      <c r="U29" s="407"/>
      <c r="V29" s="407"/>
      <c r="W29" s="407"/>
      <c r="X29" s="407"/>
      <c r="Y29" s="407"/>
      <c r="Z29" s="407"/>
      <c r="AA29" s="407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344" t="str">
        <f>IF(A28="","",VLOOKUP(A28,基礎データ!$A$9:$M$158,7,0))</f>
        <v/>
      </c>
      <c r="BD29" s="345"/>
      <c r="BE29" s="345"/>
      <c r="BF29" s="345"/>
      <c r="BG29" s="345"/>
      <c r="BH29" s="345"/>
      <c r="BI29" s="345"/>
      <c r="BJ29" s="345"/>
      <c r="BK29" s="345"/>
      <c r="BL29" s="345"/>
      <c r="BM29" s="412"/>
      <c r="BN29" s="472"/>
      <c r="BO29" s="473"/>
    </row>
    <row r="30" spans="1:67" ht="18.899999999999999" customHeight="1">
      <c r="A30" s="397"/>
      <c r="B30" s="398">
        <v>11</v>
      </c>
      <c r="C30" s="399"/>
      <c r="D30" s="399"/>
      <c r="E30" s="400" t="str">
        <f>IF(A30="","",VLOOKUP(A30,基礎データ!$A$9:$M$158,6,0))</f>
        <v/>
      </c>
      <c r="F30" s="401"/>
      <c r="G30" s="401"/>
      <c r="H30" s="401"/>
      <c r="I30" s="401"/>
      <c r="J30" s="401"/>
      <c r="K30" s="401"/>
      <c r="L30" s="401"/>
      <c r="M30" s="401"/>
      <c r="N30" s="401"/>
      <c r="O30" s="402"/>
      <c r="P30" s="406" t="str">
        <f>IF(A30="","",VLOOKUP(A30,基礎データ!$A$9:$M$158,2,0))</f>
        <v/>
      </c>
      <c r="Q30" s="406"/>
      <c r="R30" s="406"/>
      <c r="S30" s="406"/>
      <c r="T30" s="407" t="s">
        <v>172</v>
      </c>
      <c r="U30" s="407"/>
      <c r="V30" s="407"/>
      <c r="W30" s="407"/>
      <c r="X30" s="407"/>
      <c r="Y30" s="407"/>
      <c r="Z30" s="407"/>
      <c r="AA30" s="407"/>
      <c r="AB30" s="408" t="str">
        <f>IF(A30="","",VLOOKUP(A30,基礎データ!$A$9:$M$158,3,0))</f>
        <v/>
      </c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08"/>
      <c r="AR30" s="153" t="str">
        <f>IF(A30="","",VLOOKUP(A30,基礎データ!$A$9:$M$158,5,0))</f>
        <v/>
      </c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409" t="str">
        <f>IF(A30="","",VLOOKUP(A30,基礎データ!$A$9:$M$158,12))</f>
        <v/>
      </c>
      <c r="BD30" s="410"/>
      <c r="BE30" s="410"/>
      <c r="BF30" s="410"/>
      <c r="BG30" s="410"/>
      <c r="BH30" s="410"/>
      <c r="BI30" s="410"/>
      <c r="BJ30" s="410"/>
      <c r="BK30" s="410"/>
      <c r="BL30" s="410"/>
      <c r="BM30" s="411"/>
      <c r="BN30" s="472"/>
      <c r="BO30" s="473"/>
    </row>
    <row r="31" spans="1:67" ht="18.899999999999999" customHeight="1">
      <c r="A31" s="397"/>
      <c r="B31" s="398"/>
      <c r="C31" s="399"/>
      <c r="D31" s="399"/>
      <c r="E31" s="403"/>
      <c r="F31" s="404"/>
      <c r="G31" s="404"/>
      <c r="H31" s="404"/>
      <c r="I31" s="404"/>
      <c r="J31" s="404"/>
      <c r="K31" s="404"/>
      <c r="L31" s="404"/>
      <c r="M31" s="404"/>
      <c r="N31" s="404"/>
      <c r="O31" s="405"/>
      <c r="P31" s="406"/>
      <c r="Q31" s="406"/>
      <c r="R31" s="406"/>
      <c r="S31" s="406"/>
      <c r="T31" s="407"/>
      <c r="U31" s="407"/>
      <c r="V31" s="407"/>
      <c r="W31" s="407"/>
      <c r="X31" s="407"/>
      <c r="Y31" s="407"/>
      <c r="Z31" s="407"/>
      <c r="AA31" s="407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344" t="str">
        <f>IF(A30="","",VLOOKUP(A30,基礎データ!$A$9:$M$158,7,0))</f>
        <v/>
      </c>
      <c r="BD31" s="345"/>
      <c r="BE31" s="345"/>
      <c r="BF31" s="345"/>
      <c r="BG31" s="345"/>
      <c r="BH31" s="345"/>
      <c r="BI31" s="345"/>
      <c r="BJ31" s="345"/>
      <c r="BK31" s="345"/>
      <c r="BL31" s="345"/>
      <c r="BM31" s="412"/>
      <c r="BN31" s="472"/>
      <c r="BO31" s="473"/>
    </row>
    <row r="32" spans="1:67" ht="18.899999999999999" customHeight="1">
      <c r="A32" s="397"/>
      <c r="B32" s="398">
        <v>12</v>
      </c>
      <c r="C32" s="399"/>
      <c r="D32" s="399"/>
      <c r="E32" s="400" t="str">
        <f>IF(A32="","",VLOOKUP(A32,基礎データ!$A$9:$M$158,6,0))</f>
        <v/>
      </c>
      <c r="F32" s="401"/>
      <c r="G32" s="401"/>
      <c r="H32" s="401"/>
      <c r="I32" s="401"/>
      <c r="J32" s="401"/>
      <c r="K32" s="401"/>
      <c r="L32" s="401"/>
      <c r="M32" s="401"/>
      <c r="N32" s="401"/>
      <c r="O32" s="402"/>
      <c r="P32" s="406" t="str">
        <f>IF(A32="","",VLOOKUP(A32,基礎データ!$A$9:$M$158,2,0))</f>
        <v/>
      </c>
      <c r="Q32" s="406"/>
      <c r="R32" s="406"/>
      <c r="S32" s="406"/>
      <c r="T32" s="407" t="s">
        <v>172</v>
      </c>
      <c r="U32" s="407"/>
      <c r="V32" s="407"/>
      <c r="W32" s="407"/>
      <c r="X32" s="407"/>
      <c r="Y32" s="407"/>
      <c r="Z32" s="407"/>
      <c r="AA32" s="407"/>
      <c r="AB32" s="408" t="str">
        <f>IF(A32="","",VLOOKUP(A32,基礎データ!$A$9:$M$158,3,0))</f>
        <v/>
      </c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153" t="str">
        <f>IF(A32="","",VLOOKUP(A32,基礎データ!$A$9:$M$158,5,0))</f>
        <v/>
      </c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09" t="str">
        <f>IF(A32="","",VLOOKUP(A32,基礎データ!$A$9:$M$158,12))</f>
        <v/>
      </c>
      <c r="BD32" s="410"/>
      <c r="BE32" s="410"/>
      <c r="BF32" s="410"/>
      <c r="BG32" s="410"/>
      <c r="BH32" s="410"/>
      <c r="BI32" s="410"/>
      <c r="BJ32" s="410"/>
      <c r="BK32" s="410"/>
      <c r="BL32" s="410"/>
      <c r="BM32" s="411"/>
      <c r="BN32" s="472"/>
      <c r="BO32" s="473"/>
    </row>
    <row r="33" spans="1:67" ht="18.899999999999999" customHeight="1">
      <c r="A33" s="397"/>
      <c r="B33" s="398"/>
      <c r="C33" s="399"/>
      <c r="D33" s="399"/>
      <c r="E33" s="403"/>
      <c r="F33" s="404"/>
      <c r="G33" s="404"/>
      <c r="H33" s="404"/>
      <c r="I33" s="404"/>
      <c r="J33" s="404"/>
      <c r="K33" s="404"/>
      <c r="L33" s="404"/>
      <c r="M33" s="404"/>
      <c r="N33" s="404"/>
      <c r="O33" s="405"/>
      <c r="P33" s="406"/>
      <c r="Q33" s="406"/>
      <c r="R33" s="406"/>
      <c r="S33" s="406"/>
      <c r="T33" s="407"/>
      <c r="U33" s="407"/>
      <c r="V33" s="407"/>
      <c r="W33" s="407"/>
      <c r="X33" s="407"/>
      <c r="Y33" s="407"/>
      <c r="Z33" s="407"/>
      <c r="AA33" s="407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  <c r="AN33" s="408"/>
      <c r="AO33" s="408"/>
      <c r="AP33" s="408"/>
      <c r="AQ33" s="408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344" t="str">
        <f>IF(A32="","",VLOOKUP(A32,基礎データ!$A$9:$M$158,7,0))</f>
        <v/>
      </c>
      <c r="BD33" s="345"/>
      <c r="BE33" s="345"/>
      <c r="BF33" s="345"/>
      <c r="BG33" s="345"/>
      <c r="BH33" s="345"/>
      <c r="BI33" s="345"/>
      <c r="BJ33" s="345"/>
      <c r="BK33" s="345"/>
      <c r="BL33" s="345"/>
      <c r="BM33" s="412"/>
      <c r="BN33" s="472"/>
      <c r="BO33" s="473"/>
    </row>
    <row r="34" spans="1:67" ht="18.899999999999999" customHeight="1">
      <c r="A34" s="397"/>
      <c r="B34" s="398">
        <v>13</v>
      </c>
      <c r="C34" s="399"/>
      <c r="D34" s="399"/>
      <c r="E34" s="400" t="str">
        <f>IF(A34="","",VLOOKUP(A34,基礎データ!$A$9:$M$158,6,0))</f>
        <v/>
      </c>
      <c r="F34" s="401"/>
      <c r="G34" s="401"/>
      <c r="H34" s="401"/>
      <c r="I34" s="401"/>
      <c r="J34" s="401"/>
      <c r="K34" s="401"/>
      <c r="L34" s="401"/>
      <c r="M34" s="401"/>
      <c r="N34" s="401"/>
      <c r="O34" s="402"/>
      <c r="P34" s="406" t="str">
        <f>IF(A34="","",VLOOKUP(A34,基礎データ!$A$9:$M$158,2,0))</f>
        <v/>
      </c>
      <c r="Q34" s="406"/>
      <c r="R34" s="406"/>
      <c r="S34" s="406"/>
      <c r="T34" s="407" t="s">
        <v>172</v>
      </c>
      <c r="U34" s="407"/>
      <c r="V34" s="407"/>
      <c r="W34" s="407"/>
      <c r="X34" s="407"/>
      <c r="Y34" s="407"/>
      <c r="Z34" s="407"/>
      <c r="AA34" s="407"/>
      <c r="AB34" s="408" t="str">
        <f>IF(A34="","",VLOOKUP(A34,基礎データ!$A$9:$M$158,3,0))</f>
        <v/>
      </c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153" t="str">
        <f>IF(A34="","",VLOOKUP(A34,基礎データ!$A$9:$M$158,5,0))</f>
        <v/>
      </c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409" t="str">
        <f>IF(A34="","",VLOOKUP(A34,基礎データ!$A$9:$M$158,12))</f>
        <v/>
      </c>
      <c r="BD34" s="410"/>
      <c r="BE34" s="410"/>
      <c r="BF34" s="410"/>
      <c r="BG34" s="410"/>
      <c r="BH34" s="410"/>
      <c r="BI34" s="410"/>
      <c r="BJ34" s="410"/>
      <c r="BK34" s="410"/>
      <c r="BL34" s="410"/>
      <c r="BM34" s="411"/>
      <c r="BN34" s="472"/>
      <c r="BO34" s="473"/>
    </row>
    <row r="35" spans="1:67" ht="18.899999999999999" customHeight="1">
      <c r="A35" s="397"/>
      <c r="B35" s="398"/>
      <c r="C35" s="399"/>
      <c r="D35" s="399"/>
      <c r="E35" s="403"/>
      <c r="F35" s="404"/>
      <c r="G35" s="404"/>
      <c r="H35" s="404"/>
      <c r="I35" s="404"/>
      <c r="J35" s="404"/>
      <c r="K35" s="404"/>
      <c r="L35" s="404"/>
      <c r="M35" s="404"/>
      <c r="N35" s="404"/>
      <c r="O35" s="405"/>
      <c r="P35" s="406"/>
      <c r="Q35" s="406"/>
      <c r="R35" s="406"/>
      <c r="S35" s="406"/>
      <c r="T35" s="407"/>
      <c r="U35" s="407"/>
      <c r="V35" s="407"/>
      <c r="W35" s="407"/>
      <c r="X35" s="407"/>
      <c r="Y35" s="407"/>
      <c r="Z35" s="407"/>
      <c r="AA35" s="407"/>
      <c r="AB35" s="408"/>
      <c r="AC35" s="408"/>
      <c r="AD35" s="408"/>
      <c r="AE35" s="408"/>
      <c r="AF35" s="408"/>
      <c r="AG35" s="408"/>
      <c r="AH35" s="408"/>
      <c r="AI35" s="408"/>
      <c r="AJ35" s="408"/>
      <c r="AK35" s="408"/>
      <c r="AL35" s="408"/>
      <c r="AM35" s="408"/>
      <c r="AN35" s="408"/>
      <c r="AO35" s="408"/>
      <c r="AP35" s="408"/>
      <c r="AQ35" s="408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344" t="str">
        <f>IF(A34="","",VLOOKUP(A34,基礎データ!$A$9:$M$158,7,0))</f>
        <v/>
      </c>
      <c r="BD35" s="345"/>
      <c r="BE35" s="345"/>
      <c r="BF35" s="345"/>
      <c r="BG35" s="345"/>
      <c r="BH35" s="345"/>
      <c r="BI35" s="345"/>
      <c r="BJ35" s="345"/>
      <c r="BK35" s="345"/>
      <c r="BL35" s="345"/>
      <c r="BM35" s="412"/>
      <c r="BN35" s="472"/>
      <c r="BO35" s="473"/>
    </row>
    <row r="36" spans="1:67" ht="18.899999999999999" customHeight="1">
      <c r="A36" s="397"/>
      <c r="B36" s="398">
        <v>14</v>
      </c>
      <c r="C36" s="399"/>
      <c r="D36" s="399"/>
      <c r="E36" s="400" t="str">
        <f>IF(A36="","",VLOOKUP(A36,基礎データ!$A$9:$M$158,6,0))</f>
        <v/>
      </c>
      <c r="F36" s="401"/>
      <c r="G36" s="401"/>
      <c r="H36" s="401"/>
      <c r="I36" s="401"/>
      <c r="J36" s="401"/>
      <c r="K36" s="401"/>
      <c r="L36" s="401"/>
      <c r="M36" s="401"/>
      <c r="N36" s="401"/>
      <c r="O36" s="402"/>
      <c r="P36" s="406" t="str">
        <f>IF(A36="","",VLOOKUP(A36,基礎データ!$A$9:$M$158,2,0))</f>
        <v/>
      </c>
      <c r="Q36" s="406"/>
      <c r="R36" s="406"/>
      <c r="S36" s="406"/>
      <c r="T36" s="407" t="s">
        <v>172</v>
      </c>
      <c r="U36" s="407"/>
      <c r="V36" s="407"/>
      <c r="W36" s="407"/>
      <c r="X36" s="407"/>
      <c r="Y36" s="407"/>
      <c r="Z36" s="407"/>
      <c r="AA36" s="407"/>
      <c r="AB36" s="408" t="str">
        <f>IF(A36="","",VLOOKUP(A36,基礎データ!$A$9:$M$158,3,0))</f>
        <v/>
      </c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153" t="str">
        <f>IF(A36="","",VLOOKUP(A36,基礎データ!$A$9:$M$158,5,0))</f>
        <v/>
      </c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409" t="str">
        <f>IF(A36="","",VLOOKUP(A36,基礎データ!$A$9:$M$158,12))</f>
        <v/>
      </c>
      <c r="BD36" s="410"/>
      <c r="BE36" s="410"/>
      <c r="BF36" s="410"/>
      <c r="BG36" s="410"/>
      <c r="BH36" s="410"/>
      <c r="BI36" s="410"/>
      <c r="BJ36" s="410"/>
      <c r="BK36" s="410"/>
      <c r="BL36" s="410"/>
      <c r="BM36" s="411"/>
      <c r="BN36" s="472"/>
      <c r="BO36" s="473"/>
    </row>
    <row r="37" spans="1:67" ht="18.899999999999999" customHeight="1">
      <c r="A37" s="397"/>
      <c r="B37" s="398"/>
      <c r="C37" s="399"/>
      <c r="D37" s="399"/>
      <c r="E37" s="403"/>
      <c r="F37" s="404"/>
      <c r="G37" s="404"/>
      <c r="H37" s="404"/>
      <c r="I37" s="404"/>
      <c r="J37" s="404"/>
      <c r="K37" s="404"/>
      <c r="L37" s="404"/>
      <c r="M37" s="404"/>
      <c r="N37" s="404"/>
      <c r="O37" s="405"/>
      <c r="P37" s="406"/>
      <c r="Q37" s="406"/>
      <c r="R37" s="406"/>
      <c r="S37" s="406"/>
      <c r="T37" s="407"/>
      <c r="U37" s="407"/>
      <c r="V37" s="407"/>
      <c r="W37" s="407"/>
      <c r="X37" s="407"/>
      <c r="Y37" s="407"/>
      <c r="Z37" s="407"/>
      <c r="AA37" s="407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344" t="str">
        <f>IF(A36="","",VLOOKUP(A36,基礎データ!$A$9:$M$158,7,0))</f>
        <v/>
      </c>
      <c r="BD37" s="345"/>
      <c r="BE37" s="345"/>
      <c r="BF37" s="345"/>
      <c r="BG37" s="345"/>
      <c r="BH37" s="345"/>
      <c r="BI37" s="345"/>
      <c r="BJ37" s="345"/>
      <c r="BK37" s="345"/>
      <c r="BL37" s="345"/>
      <c r="BM37" s="412"/>
      <c r="BN37" s="472"/>
      <c r="BO37" s="473"/>
    </row>
    <row r="38" spans="1:67" ht="18.899999999999999" customHeight="1">
      <c r="A38" s="397"/>
      <c r="B38" s="398">
        <v>15</v>
      </c>
      <c r="C38" s="399"/>
      <c r="D38" s="399"/>
      <c r="E38" s="400" t="str">
        <f>IF(A38="","",VLOOKUP(A38,基礎データ!$A$9:$M$158,6,0))</f>
        <v/>
      </c>
      <c r="F38" s="401"/>
      <c r="G38" s="401"/>
      <c r="H38" s="401"/>
      <c r="I38" s="401"/>
      <c r="J38" s="401"/>
      <c r="K38" s="401"/>
      <c r="L38" s="401"/>
      <c r="M38" s="401"/>
      <c r="N38" s="401"/>
      <c r="O38" s="402"/>
      <c r="P38" s="406" t="str">
        <f>IF(A38="","",VLOOKUP(A38,基礎データ!$A$9:$M$158,2,0))</f>
        <v/>
      </c>
      <c r="Q38" s="406"/>
      <c r="R38" s="406"/>
      <c r="S38" s="406"/>
      <c r="T38" s="407" t="s">
        <v>172</v>
      </c>
      <c r="U38" s="407"/>
      <c r="V38" s="407"/>
      <c r="W38" s="407"/>
      <c r="X38" s="407"/>
      <c r="Y38" s="407"/>
      <c r="Z38" s="407"/>
      <c r="AA38" s="407"/>
      <c r="AB38" s="408" t="str">
        <f>IF(A38="","",VLOOKUP(A38,基礎データ!$A$9:$M$158,3,0))</f>
        <v/>
      </c>
      <c r="AC38" s="408"/>
      <c r="AD38" s="408"/>
      <c r="AE38" s="408"/>
      <c r="AF38" s="408"/>
      <c r="AG38" s="408"/>
      <c r="AH38" s="408"/>
      <c r="AI38" s="408"/>
      <c r="AJ38" s="408"/>
      <c r="AK38" s="408"/>
      <c r="AL38" s="408"/>
      <c r="AM38" s="408"/>
      <c r="AN38" s="408"/>
      <c r="AO38" s="408"/>
      <c r="AP38" s="408"/>
      <c r="AQ38" s="408"/>
      <c r="AR38" s="153" t="str">
        <f>IF(A38="","",VLOOKUP(A38,基礎データ!$A$9:$M$158,5,0))</f>
        <v/>
      </c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409" t="str">
        <f>IF(A38="","",VLOOKUP(A38,基礎データ!$A$9:$M$158,12))</f>
        <v/>
      </c>
      <c r="BD38" s="410"/>
      <c r="BE38" s="410"/>
      <c r="BF38" s="410"/>
      <c r="BG38" s="410"/>
      <c r="BH38" s="410"/>
      <c r="BI38" s="410"/>
      <c r="BJ38" s="410"/>
      <c r="BK38" s="410"/>
      <c r="BL38" s="410"/>
      <c r="BM38" s="411"/>
      <c r="BN38" s="472"/>
      <c r="BO38" s="473"/>
    </row>
    <row r="39" spans="1:67" ht="18.899999999999999" customHeight="1">
      <c r="A39" s="397"/>
      <c r="B39" s="398"/>
      <c r="C39" s="399"/>
      <c r="D39" s="399"/>
      <c r="E39" s="403"/>
      <c r="F39" s="404"/>
      <c r="G39" s="404"/>
      <c r="H39" s="404"/>
      <c r="I39" s="404"/>
      <c r="J39" s="404"/>
      <c r="K39" s="404"/>
      <c r="L39" s="404"/>
      <c r="M39" s="404"/>
      <c r="N39" s="404"/>
      <c r="O39" s="405"/>
      <c r="P39" s="406"/>
      <c r="Q39" s="406"/>
      <c r="R39" s="406"/>
      <c r="S39" s="406"/>
      <c r="T39" s="407"/>
      <c r="U39" s="407"/>
      <c r="V39" s="407"/>
      <c r="W39" s="407"/>
      <c r="X39" s="407"/>
      <c r="Y39" s="407"/>
      <c r="Z39" s="407"/>
      <c r="AA39" s="407"/>
      <c r="AB39" s="408"/>
      <c r="AC39" s="408"/>
      <c r="AD39" s="408"/>
      <c r="AE39" s="408"/>
      <c r="AF39" s="408"/>
      <c r="AG39" s="408"/>
      <c r="AH39" s="408"/>
      <c r="AI39" s="408"/>
      <c r="AJ39" s="408"/>
      <c r="AK39" s="408"/>
      <c r="AL39" s="408"/>
      <c r="AM39" s="408"/>
      <c r="AN39" s="408"/>
      <c r="AO39" s="408"/>
      <c r="AP39" s="408"/>
      <c r="AQ39" s="408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344" t="str">
        <f>IF(A38="","",VLOOKUP(A38,基礎データ!$A$9:$M$158,7,0))</f>
        <v/>
      </c>
      <c r="BD39" s="345"/>
      <c r="BE39" s="345"/>
      <c r="BF39" s="345"/>
      <c r="BG39" s="345"/>
      <c r="BH39" s="345"/>
      <c r="BI39" s="345"/>
      <c r="BJ39" s="345"/>
      <c r="BK39" s="345"/>
      <c r="BL39" s="345"/>
      <c r="BM39" s="412"/>
      <c r="BN39" s="472"/>
      <c r="BO39" s="473"/>
    </row>
    <row r="40" spans="1:67" ht="18.899999999999999" customHeight="1">
      <c r="A40" s="397"/>
      <c r="B40" s="398">
        <v>16</v>
      </c>
      <c r="C40" s="399"/>
      <c r="D40" s="399"/>
      <c r="E40" s="400" t="str">
        <f>IF(A40="","",VLOOKUP(A40,基礎データ!$A$9:$M$158,6,0))</f>
        <v/>
      </c>
      <c r="F40" s="401"/>
      <c r="G40" s="401"/>
      <c r="H40" s="401"/>
      <c r="I40" s="401"/>
      <c r="J40" s="401"/>
      <c r="K40" s="401"/>
      <c r="L40" s="401"/>
      <c r="M40" s="401"/>
      <c r="N40" s="401"/>
      <c r="O40" s="402"/>
      <c r="P40" s="406" t="str">
        <f>IF(A40="","",VLOOKUP(A40,基礎データ!$A$9:$M$158,2,0))</f>
        <v/>
      </c>
      <c r="Q40" s="406"/>
      <c r="R40" s="406"/>
      <c r="S40" s="406"/>
      <c r="T40" s="407" t="s">
        <v>172</v>
      </c>
      <c r="U40" s="407"/>
      <c r="V40" s="407"/>
      <c r="W40" s="407"/>
      <c r="X40" s="407"/>
      <c r="Y40" s="407"/>
      <c r="Z40" s="407"/>
      <c r="AA40" s="407"/>
      <c r="AB40" s="408" t="str">
        <f>IF(A40="","",VLOOKUP(A40,基礎データ!$A$9:$M$158,3,0))</f>
        <v/>
      </c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8"/>
      <c r="AP40" s="408"/>
      <c r="AQ40" s="408"/>
      <c r="AR40" s="153" t="str">
        <f>IF(A40="","",VLOOKUP(A40,基礎データ!$A$9:$M$158,5,0))</f>
        <v/>
      </c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409" t="str">
        <f>IF(A40="","",VLOOKUP(A40,基礎データ!$A$9:$M$158,12))</f>
        <v/>
      </c>
      <c r="BD40" s="410"/>
      <c r="BE40" s="410"/>
      <c r="BF40" s="410"/>
      <c r="BG40" s="410"/>
      <c r="BH40" s="410"/>
      <c r="BI40" s="410"/>
      <c r="BJ40" s="410"/>
      <c r="BK40" s="410"/>
      <c r="BL40" s="410"/>
      <c r="BM40" s="411"/>
      <c r="BN40" s="472"/>
      <c r="BO40" s="473"/>
    </row>
    <row r="41" spans="1:67" ht="18.899999999999999" customHeight="1">
      <c r="A41" s="397"/>
      <c r="B41" s="398"/>
      <c r="C41" s="399"/>
      <c r="D41" s="399"/>
      <c r="E41" s="403"/>
      <c r="F41" s="404"/>
      <c r="G41" s="404"/>
      <c r="H41" s="404"/>
      <c r="I41" s="404"/>
      <c r="J41" s="404"/>
      <c r="K41" s="404"/>
      <c r="L41" s="404"/>
      <c r="M41" s="404"/>
      <c r="N41" s="404"/>
      <c r="O41" s="405"/>
      <c r="P41" s="406"/>
      <c r="Q41" s="406"/>
      <c r="R41" s="406"/>
      <c r="S41" s="406"/>
      <c r="T41" s="407"/>
      <c r="U41" s="407"/>
      <c r="V41" s="407"/>
      <c r="W41" s="407"/>
      <c r="X41" s="407"/>
      <c r="Y41" s="407"/>
      <c r="Z41" s="407"/>
      <c r="AA41" s="407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344" t="str">
        <f>IF(A40="","",VLOOKUP(A40,基礎データ!$A$9:$M$158,7,0))</f>
        <v/>
      </c>
      <c r="BD41" s="345"/>
      <c r="BE41" s="345"/>
      <c r="BF41" s="345"/>
      <c r="BG41" s="345"/>
      <c r="BH41" s="345"/>
      <c r="BI41" s="345"/>
      <c r="BJ41" s="345"/>
      <c r="BK41" s="345"/>
      <c r="BL41" s="345"/>
      <c r="BM41" s="412"/>
      <c r="BN41" s="472"/>
      <c r="BO41" s="473"/>
    </row>
    <row r="42" spans="1:67" ht="18.899999999999999" customHeight="1">
      <c r="A42" s="397"/>
      <c r="B42" s="398">
        <v>17</v>
      </c>
      <c r="C42" s="399"/>
      <c r="D42" s="399"/>
      <c r="E42" s="400" t="str">
        <f>IF(A42="","",VLOOKUP(A42,基礎データ!$A$9:$M$158,6,0))</f>
        <v/>
      </c>
      <c r="F42" s="401"/>
      <c r="G42" s="401"/>
      <c r="H42" s="401"/>
      <c r="I42" s="401"/>
      <c r="J42" s="401"/>
      <c r="K42" s="401"/>
      <c r="L42" s="401"/>
      <c r="M42" s="401"/>
      <c r="N42" s="401"/>
      <c r="O42" s="402"/>
      <c r="P42" s="406" t="str">
        <f>IF(A42="","",VLOOKUP(A42,基礎データ!$A$9:$M$158,2,0))</f>
        <v/>
      </c>
      <c r="Q42" s="406"/>
      <c r="R42" s="406"/>
      <c r="S42" s="406"/>
      <c r="T42" s="407" t="s">
        <v>172</v>
      </c>
      <c r="U42" s="407"/>
      <c r="V42" s="407"/>
      <c r="W42" s="407"/>
      <c r="X42" s="407"/>
      <c r="Y42" s="407"/>
      <c r="Z42" s="407"/>
      <c r="AA42" s="407"/>
      <c r="AB42" s="408" t="str">
        <f>IF(A42="","",VLOOKUP(A42,基礎データ!$A$9:$M$158,3,0))</f>
        <v/>
      </c>
      <c r="AC42" s="408"/>
      <c r="AD42" s="408"/>
      <c r="AE42" s="408"/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408"/>
      <c r="AQ42" s="408"/>
      <c r="AR42" s="153" t="str">
        <f>IF(A42="","",VLOOKUP(A42,基礎データ!$A$9:$M$158,5,0))</f>
        <v/>
      </c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409" t="str">
        <f>IF(A42="","",VLOOKUP(A42,基礎データ!$A$9:$M$158,12))</f>
        <v/>
      </c>
      <c r="BD42" s="410"/>
      <c r="BE42" s="410"/>
      <c r="BF42" s="410"/>
      <c r="BG42" s="410"/>
      <c r="BH42" s="410"/>
      <c r="BI42" s="410"/>
      <c r="BJ42" s="410"/>
      <c r="BK42" s="410"/>
      <c r="BL42" s="410"/>
      <c r="BM42" s="411"/>
      <c r="BN42" s="472"/>
      <c r="BO42" s="473"/>
    </row>
    <row r="43" spans="1:67" ht="18.899999999999999" customHeight="1">
      <c r="A43" s="397"/>
      <c r="B43" s="398"/>
      <c r="C43" s="399"/>
      <c r="D43" s="399"/>
      <c r="E43" s="403"/>
      <c r="F43" s="404"/>
      <c r="G43" s="404"/>
      <c r="H43" s="404"/>
      <c r="I43" s="404"/>
      <c r="J43" s="404"/>
      <c r="K43" s="404"/>
      <c r="L43" s="404"/>
      <c r="M43" s="404"/>
      <c r="N43" s="404"/>
      <c r="O43" s="405"/>
      <c r="P43" s="406"/>
      <c r="Q43" s="406"/>
      <c r="R43" s="406"/>
      <c r="S43" s="406"/>
      <c r="T43" s="407"/>
      <c r="U43" s="407"/>
      <c r="V43" s="407"/>
      <c r="W43" s="407"/>
      <c r="X43" s="407"/>
      <c r="Y43" s="407"/>
      <c r="Z43" s="407"/>
      <c r="AA43" s="407"/>
      <c r="AB43" s="408"/>
      <c r="AC43" s="408"/>
      <c r="AD43" s="408"/>
      <c r="AE43" s="408"/>
      <c r="AF43" s="408"/>
      <c r="AG43" s="408"/>
      <c r="AH43" s="408"/>
      <c r="AI43" s="408"/>
      <c r="AJ43" s="408"/>
      <c r="AK43" s="408"/>
      <c r="AL43" s="408"/>
      <c r="AM43" s="408"/>
      <c r="AN43" s="408"/>
      <c r="AO43" s="408"/>
      <c r="AP43" s="408"/>
      <c r="AQ43" s="408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344" t="str">
        <f>IF(A42="","",VLOOKUP(A42,基礎データ!$A$9:$M$158,7,0))</f>
        <v/>
      </c>
      <c r="BD43" s="345"/>
      <c r="BE43" s="345"/>
      <c r="BF43" s="345"/>
      <c r="BG43" s="345"/>
      <c r="BH43" s="345"/>
      <c r="BI43" s="345"/>
      <c r="BJ43" s="345"/>
      <c r="BK43" s="345"/>
      <c r="BL43" s="345"/>
      <c r="BM43" s="412"/>
      <c r="BN43" s="472"/>
      <c r="BO43" s="473"/>
    </row>
    <row r="44" spans="1:67" ht="18.899999999999999" customHeight="1">
      <c r="A44" s="397"/>
      <c r="B44" s="398">
        <v>18</v>
      </c>
      <c r="C44" s="399"/>
      <c r="D44" s="399"/>
      <c r="E44" s="400" t="str">
        <f>IF(A44="","",VLOOKUP(A44,基礎データ!$A$9:$M$158,6,0))</f>
        <v/>
      </c>
      <c r="F44" s="401"/>
      <c r="G44" s="401"/>
      <c r="H44" s="401"/>
      <c r="I44" s="401"/>
      <c r="J44" s="401"/>
      <c r="K44" s="401"/>
      <c r="L44" s="401"/>
      <c r="M44" s="401"/>
      <c r="N44" s="401"/>
      <c r="O44" s="402"/>
      <c r="P44" s="406" t="str">
        <f>IF(A44="","",VLOOKUP(A44,基礎データ!$A$9:$M$158,2,0))</f>
        <v/>
      </c>
      <c r="Q44" s="406"/>
      <c r="R44" s="406"/>
      <c r="S44" s="406"/>
      <c r="T44" s="407" t="s">
        <v>172</v>
      </c>
      <c r="U44" s="407"/>
      <c r="V44" s="407"/>
      <c r="W44" s="407"/>
      <c r="X44" s="407"/>
      <c r="Y44" s="407"/>
      <c r="Z44" s="407"/>
      <c r="AA44" s="407"/>
      <c r="AB44" s="408" t="str">
        <f>IF(A44="","",VLOOKUP(A44,基礎データ!$A$9:$M$158,3,0))</f>
        <v/>
      </c>
      <c r="AC44" s="408"/>
      <c r="AD44" s="408"/>
      <c r="AE44" s="408"/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153" t="str">
        <f>IF(A44="","",VLOOKUP(A44,基礎データ!$A$9:$M$158,5,0))</f>
        <v/>
      </c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409" t="str">
        <f>IF(A44="","",VLOOKUP(A44,基礎データ!$A$9:$M$158,12))</f>
        <v/>
      </c>
      <c r="BD44" s="410"/>
      <c r="BE44" s="410"/>
      <c r="BF44" s="410"/>
      <c r="BG44" s="410"/>
      <c r="BH44" s="410"/>
      <c r="BI44" s="410"/>
      <c r="BJ44" s="410"/>
      <c r="BK44" s="410"/>
      <c r="BL44" s="410"/>
      <c r="BM44" s="411"/>
      <c r="BN44" s="472"/>
      <c r="BO44" s="473"/>
    </row>
    <row r="45" spans="1:67" ht="18.899999999999999" customHeight="1">
      <c r="A45" s="397"/>
      <c r="B45" s="398"/>
      <c r="C45" s="399"/>
      <c r="D45" s="399"/>
      <c r="E45" s="403"/>
      <c r="F45" s="404"/>
      <c r="G45" s="404"/>
      <c r="H45" s="404"/>
      <c r="I45" s="404"/>
      <c r="J45" s="404"/>
      <c r="K45" s="404"/>
      <c r="L45" s="404"/>
      <c r="M45" s="404"/>
      <c r="N45" s="404"/>
      <c r="O45" s="405"/>
      <c r="P45" s="406"/>
      <c r="Q45" s="406"/>
      <c r="R45" s="406"/>
      <c r="S45" s="406"/>
      <c r="T45" s="407"/>
      <c r="U45" s="407"/>
      <c r="V45" s="407"/>
      <c r="W45" s="407"/>
      <c r="X45" s="407"/>
      <c r="Y45" s="407"/>
      <c r="Z45" s="407"/>
      <c r="AA45" s="407"/>
      <c r="AB45" s="408"/>
      <c r="AC45" s="408"/>
      <c r="AD45" s="408"/>
      <c r="AE45" s="408"/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408"/>
      <c r="AQ45" s="408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344" t="str">
        <f>IF(A44="","",VLOOKUP(A44,基礎データ!$A$9:$M$158,7,0))</f>
        <v/>
      </c>
      <c r="BD45" s="345"/>
      <c r="BE45" s="345"/>
      <c r="BF45" s="345"/>
      <c r="BG45" s="345"/>
      <c r="BH45" s="345"/>
      <c r="BI45" s="345"/>
      <c r="BJ45" s="345"/>
      <c r="BK45" s="345"/>
      <c r="BL45" s="345"/>
      <c r="BM45" s="412"/>
      <c r="BN45" s="472"/>
      <c r="BO45" s="473"/>
    </row>
    <row r="46" spans="1:67" ht="18.899999999999999" customHeight="1">
      <c r="A46" s="397"/>
      <c r="B46" s="398">
        <v>19</v>
      </c>
      <c r="C46" s="399"/>
      <c r="D46" s="399"/>
      <c r="E46" s="400" t="str">
        <f>IF(A46="","",VLOOKUP(A46,基礎データ!$A$9:$M$158,6,0))</f>
        <v/>
      </c>
      <c r="F46" s="401"/>
      <c r="G46" s="401"/>
      <c r="H46" s="401"/>
      <c r="I46" s="401"/>
      <c r="J46" s="401"/>
      <c r="K46" s="401"/>
      <c r="L46" s="401"/>
      <c r="M46" s="401"/>
      <c r="N46" s="401"/>
      <c r="O46" s="402"/>
      <c r="P46" s="406" t="str">
        <f>IF(A46="","",VLOOKUP(A46,基礎データ!$A$9:$M$158,2,0))</f>
        <v/>
      </c>
      <c r="Q46" s="406"/>
      <c r="R46" s="406"/>
      <c r="S46" s="406"/>
      <c r="T46" s="407" t="s">
        <v>172</v>
      </c>
      <c r="U46" s="407"/>
      <c r="V46" s="407"/>
      <c r="W46" s="407"/>
      <c r="X46" s="407"/>
      <c r="Y46" s="407"/>
      <c r="Z46" s="407"/>
      <c r="AA46" s="407"/>
      <c r="AB46" s="408" t="str">
        <f>IF(A46="","",VLOOKUP(A46,基礎データ!$A$9:$M$158,3,0))</f>
        <v/>
      </c>
      <c r="AC46" s="408"/>
      <c r="AD46" s="408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  <c r="AR46" s="153" t="str">
        <f>IF(A46="","",VLOOKUP(A46,基礎データ!$A$9:$M$158,5,0))</f>
        <v/>
      </c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409" t="str">
        <f>IF(A46="","",VLOOKUP(A46,基礎データ!$A$9:$M$158,12))</f>
        <v/>
      </c>
      <c r="BD46" s="410"/>
      <c r="BE46" s="410"/>
      <c r="BF46" s="410"/>
      <c r="BG46" s="410"/>
      <c r="BH46" s="410"/>
      <c r="BI46" s="410"/>
      <c r="BJ46" s="410"/>
      <c r="BK46" s="410"/>
      <c r="BL46" s="410"/>
      <c r="BM46" s="411"/>
      <c r="BN46" s="472"/>
      <c r="BO46" s="473"/>
    </row>
    <row r="47" spans="1:67" ht="18.899999999999999" customHeight="1">
      <c r="A47" s="397"/>
      <c r="B47" s="398"/>
      <c r="C47" s="399"/>
      <c r="D47" s="399"/>
      <c r="E47" s="403"/>
      <c r="F47" s="404"/>
      <c r="G47" s="404"/>
      <c r="H47" s="404"/>
      <c r="I47" s="404"/>
      <c r="J47" s="404"/>
      <c r="K47" s="404"/>
      <c r="L47" s="404"/>
      <c r="M47" s="404"/>
      <c r="N47" s="404"/>
      <c r="O47" s="405"/>
      <c r="P47" s="406"/>
      <c r="Q47" s="406"/>
      <c r="R47" s="406"/>
      <c r="S47" s="406"/>
      <c r="T47" s="407"/>
      <c r="U47" s="407"/>
      <c r="V47" s="407"/>
      <c r="W47" s="407"/>
      <c r="X47" s="407"/>
      <c r="Y47" s="407"/>
      <c r="Z47" s="407"/>
      <c r="AA47" s="407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344" t="str">
        <f>IF(A46="","",VLOOKUP(A46,基礎データ!$A$9:$M$158,7,0))</f>
        <v/>
      </c>
      <c r="BD47" s="345"/>
      <c r="BE47" s="345"/>
      <c r="BF47" s="345"/>
      <c r="BG47" s="345"/>
      <c r="BH47" s="345"/>
      <c r="BI47" s="345"/>
      <c r="BJ47" s="345"/>
      <c r="BK47" s="345"/>
      <c r="BL47" s="345"/>
      <c r="BM47" s="412"/>
      <c r="BN47" s="472"/>
      <c r="BO47" s="473"/>
    </row>
    <row r="48" spans="1:67" ht="18.899999999999999" customHeight="1">
      <c r="A48" s="397"/>
      <c r="B48" s="398">
        <v>20</v>
      </c>
      <c r="C48" s="399"/>
      <c r="D48" s="399"/>
      <c r="E48" s="400" t="str">
        <f>IF(A48="","",VLOOKUP(A48,基礎データ!$A$9:$M$158,6,0))</f>
        <v/>
      </c>
      <c r="F48" s="401"/>
      <c r="G48" s="401"/>
      <c r="H48" s="401"/>
      <c r="I48" s="401"/>
      <c r="J48" s="401"/>
      <c r="K48" s="401"/>
      <c r="L48" s="401"/>
      <c r="M48" s="401"/>
      <c r="N48" s="401"/>
      <c r="O48" s="402"/>
      <c r="P48" s="406" t="str">
        <f>IF(A48="","",VLOOKUP(A48,基礎データ!$A$9:$M$158,2,0))</f>
        <v/>
      </c>
      <c r="Q48" s="406"/>
      <c r="R48" s="406"/>
      <c r="S48" s="406"/>
      <c r="T48" s="407" t="s">
        <v>172</v>
      </c>
      <c r="U48" s="407"/>
      <c r="V48" s="407"/>
      <c r="W48" s="407"/>
      <c r="X48" s="407"/>
      <c r="Y48" s="407"/>
      <c r="Z48" s="407"/>
      <c r="AA48" s="407"/>
      <c r="AB48" s="408" t="str">
        <f>IF(A48="","",VLOOKUP(A48,基礎データ!$A$9:$M$158,3,0))</f>
        <v/>
      </c>
      <c r="AC48" s="408"/>
      <c r="AD48" s="408"/>
      <c r="AE48" s="408"/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408"/>
      <c r="AQ48" s="408"/>
      <c r="AR48" s="153" t="str">
        <f>IF(A48="","",VLOOKUP(A48,基礎データ!$A$9:$M$158,5,0))</f>
        <v/>
      </c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409" t="str">
        <f>IF(A48="","",VLOOKUP(A48,基礎データ!$A$9:$M$158,12))</f>
        <v/>
      </c>
      <c r="BD48" s="410"/>
      <c r="BE48" s="410"/>
      <c r="BF48" s="410"/>
      <c r="BG48" s="410"/>
      <c r="BH48" s="410"/>
      <c r="BI48" s="410"/>
      <c r="BJ48" s="410"/>
      <c r="BK48" s="410"/>
      <c r="BL48" s="410"/>
      <c r="BM48" s="411"/>
      <c r="BN48" s="472"/>
      <c r="BO48" s="473"/>
    </row>
    <row r="49" spans="1:67" ht="18.899999999999999" customHeight="1">
      <c r="A49" s="397"/>
      <c r="B49" s="398"/>
      <c r="C49" s="399"/>
      <c r="D49" s="399"/>
      <c r="E49" s="403"/>
      <c r="F49" s="404"/>
      <c r="G49" s="404"/>
      <c r="H49" s="404"/>
      <c r="I49" s="404"/>
      <c r="J49" s="404"/>
      <c r="K49" s="404"/>
      <c r="L49" s="404"/>
      <c r="M49" s="404"/>
      <c r="N49" s="404"/>
      <c r="O49" s="405"/>
      <c r="P49" s="406"/>
      <c r="Q49" s="406"/>
      <c r="R49" s="406"/>
      <c r="S49" s="406"/>
      <c r="T49" s="407"/>
      <c r="U49" s="407"/>
      <c r="V49" s="407"/>
      <c r="W49" s="407"/>
      <c r="X49" s="407"/>
      <c r="Y49" s="407"/>
      <c r="Z49" s="407"/>
      <c r="AA49" s="407"/>
      <c r="AB49" s="408"/>
      <c r="AC49" s="408"/>
      <c r="AD49" s="408"/>
      <c r="AE49" s="408"/>
      <c r="AF49" s="408"/>
      <c r="AG49" s="408"/>
      <c r="AH49" s="408"/>
      <c r="AI49" s="408"/>
      <c r="AJ49" s="408"/>
      <c r="AK49" s="408"/>
      <c r="AL49" s="408"/>
      <c r="AM49" s="408"/>
      <c r="AN49" s="408"/>
      <c r="AO49" s="408"/>
      <c r="AP49" s="408"/>
      <c r="AQ49" s="408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344" t="str">
        <f>IF(A48="","",VLOOKUP(A48,基礎データ!$A$9:$M$158,7,0))</f>
        <v/>
      </c>
      <c r="BD49" s="345"/>
      <c r="BE49" s="345"/>
      <c r="BF49" s="345"/>
      <c r="BG49" s="345"/>
      <c r="BH49" s="345"/>
      <c r="BI49" s="345"/>
      <c r="BJ49" s="345"/>
      <c r="BK49" s="345"/>
      <c r="BL49" s="345"/>
      <c r="BM49" s="412"/>
      <c r="BN49" s="472"/>
      <c r="BO49" s="473"/>
    </row>
    <row r="50" spans="1:67" ht="18.75" customHeight="1">
      <c r="A50" s="397"/>
      <c r="B50" s="398"/>
      <c r="C50" s="399"/>
      <c r="D50" s="399"/>
      <c r="E50" s="400" t="str">
        <f>IF(A50="","",VLOOKUP(A50,基礎データ!$A$9:$M$158,6,0))</f>
        <v/>
      </c>
      <c r="F50" s="401"/>
      <c r="G50" s="401"/>
      <c r="H50" s="401"/>
      <c r="I50" s="401"/>
      <c r="J50" s="401"/>
      <c r="K50" s="401"/>
      <c r="L50" s="401"/>
      <c r="M50" s="401"/>
      <c r="N50" s="401"/>
      <c r="O50" s="402"/>
      <c r="P50" s="406" t="str">
        <f>IF(A50="","",VLOOKUP(A50,基礎データ!$A$9:$M$158,2,0))</f>
        <v/>
      </c>
      <c r="Q50" s="406"/>
      <c r="R50" s="406"/>
      <c r="S50" s="406"/>
      <c r="T50" s="407" t="s">
        <v>63</v>
      </c>
      <c r="U50" s="407"/>
      <c r="V50" s="407"/>
      <c r="W50" s="407"/>
      <c r="X50" s="407"/>
      <c r="Y50" s="407"/>
      <c r="Z50" s="407"/>
      <c r="AA50" s="407"/>
      <c r="AB50" s="408" t="str">
        <f>IF(A50="","",VLOOKUP(A50,基礎データ!$A$9:$M$158,3,0))</f>
        <v/>
      </c>
      <c r="AC50" s="408"/>
      <c r="AD50" s="408"/>
      <c r="AE50" s="408"/>
      <c r="AF50" s="408"/>
      <c r="AG50" s="408"/>
      <c r="AH50" s="408"/>
      <c r="AI50" s="408"/>
      <c r="AJ50" s="408"/>
      <c r="AK50" s="408"/>
      <c r="AL50" s="408"/>
      <c r="AM50" s="408"/>
      <c r="AN50" s="408"/>
      <c r="AO50" s="408"/>
      <c r="AP50" s="408"/>
      <c r="AQ50" s="408"/>
      <c r="AR50" s="153" t="str">
        <f>IF(A50="","",VLOOKUP(A50,基礎データ!$A$9:$M$158,5,0))</f>
        <v/>
      </c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409" t="str">
        <f>IF(A50="","",VLOOKUP(A50,基礎データ!$A$9:$M$158,12))</f>
        <v/>
      </c>
      <c r="BD50" s="410"/>
      <c r="BE50" s="410"/>
      <c r="BF50" s="410"/>
      <c r="BG50" s="410"/>
      <c r="BH50" s="410"/>
      <c r="BI50" s="410"/>
      <c r="BJ50" s="410"/>
      <c r="BK50" s="410"/>
      <c r="BL50" s="410"/>
      <c r="BM50" s="411"/>
    </row>
    <row r="51" spans="1:67" ht="18.899999999999999" customHeight="1" thickBot="1">
      <c r="A51" s="397"/>
      <c r="B51" s="480"/>
      <c r="C51" s="481"/>
      <c r="D51" s="481"/>
      <c r="E51" s="482"/>
      <c r="F51" s="483"/>
      <c r="G51" s="483"/>
      <c r="H51" s="483"/>
      <c r="I51" s="483"/>
      <c r="J51" s="483"/>
      <c r="K51" s="483"/>
      <c r="L51" s="483"/>
      <c r="M51" s="483"/>
      <c r="N51" s="483"/>
      <c r="O51" s="484"/>
      <c r="P51" s="485"/>
      <c r="Q51" s="485"/>
      <c r="R51" s="485"/>
      <c r="S51" s="485"/>
      <c r="T51" s="478"/>
      <c r="U51" s="478"/>
      <c r="V51" s="478"/>
      <c r="W51" s="478"/>
      <c r="X51" s="478"/>
      <c r="Y51" s="478"/>
      <c r="Z51" s="478"/>
      <c r="AA51" s="478"/>
      <c r="AB51" s="479"/>
      <c r="AC51" s="479"/>
      <c r="AD51" s="479"/>
      <c r="AE51" s="479"/>
      <c r="AF51" s="479"/>
      <c r="AG51" s="479"/>
      <c r="AH51" s="479"/>
      <c r="AI51" s="479"/>
      <c r="AJ51" s="479"/>
      <c r="AK51" s="479"/>
      <c r="AL51" s="479"/>
      <c r="AM51" s="479"/>
      <c r="AN51" s="479"/>
      <c r="AO51" s="479"/>
      <c r="AP51" s="479"/>
      <c r="AQ51" s="47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474" t="str">
        <f>IF(A50="","",VLOOKUP(A50,基礎データ!$A$9:$M$158,7,0))</f>
        <v/>
      </c>
      <c r="BD51" s="475"/>
      <c r="BE51" s="475"/>
      <c r="BF51" s="475"/>
      <c r="BG51" s="475"/>
      <c r="BH51" s="475"/>
      <c r="BI51" s="475"/>
      <c r="BJ51" s="475"/>
      <c r="BK51" s="475"/>
      <c r="BL51" s="475"/>
      <c r="BM51" s="476"/>
    </row>
    <row r="52" spans="1:67" ht="18" customHeight="1"/>
    <row r="53" spans="1:67" ht="23.4">
      <c r="J53" s="24" t="s">
        <v>66</v>
      </c>
    </row>
    <row r="54" spans="1:67" ht="10.5" customHeight="1"/>
    <row r="56" spans="1:67" ht="16.2">
      <c r="N56" s="298" t="s">
        <v>135</v>
      </c>
      <c r="O56" s="298"/>
      <c r="P56" s="298"/>
      <c r="Q56" s="292"/>
      <c r="R56" s="292"/>
      <c r="S56" s="292"/>
      <c r="T56" s="298" t="s">
        <v>14</v>
      </c>
      <c r="U56" s="298"/>
      <c r="V56" s="298"/>
      <c r="W56" s="292"/>
      <c r="X56" s="292"/>
      <c r="Y56" s="292"/>
      <c r="Z56" s="298" t="s">
        <v>16</v>
      </c>
      <c r="AA56" s="298"/>
      <c r="AB56" s="298"/>
      <c r="AC56" s="292"/>
      <c r="AD56" s="292"/>
      <c r="AE56" s="292"/>
      <c r="AF56" s="298" t="s">
        <v>67</v>
      </c>
      <c r="AG56" s="298"/>
      <c r="AH56" s="298"/>
    </row>
    <row r="59" spans="1:67" ht="28.5" customHeight="1">
      <c r="AF59" s="145" t="s">
        <v>68</v>
      </c>
      <c r="AG59" s="145"/>
      <c r="AH59" s="145"/>
      <c r="AI59" s="145"/>
      <c r="AJ59" s="145"/>
      <c r="AP59" s="477">
        <f>基礎データ!D4</f>
        <v>0</v>
      </c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K59" s="20" t="s">
        <v>2</v>
      </c>
    </row>
  </sheetData>
  <mergeCells count="225">
    <mergeCell ref="A10:A11"/>
    <mergeCell ref="A12:A13"/>
    <mergeCell ref="A14:A15"/>
    <mergeCell ref="A16:A17"/>
    <mergeCell ref="A18:A19"/>
    <mergeCell ref="A20:A21"/>
    <mergeCell ref="A22:A23"/>
    <mergeCell ref="A24:A25"/>
    <mergeCell ref="E46:O47"/>
    <mergeCell ref="E26:O27"/>
    <mergeCell ref="A46:A47"/>
    <mergeCell ref="A38:A39"/>
    <mergeCell ref="A40:A41"/>
    <mergeCell ref="B46:D47"/>
    <mergeCell ref="B38:D39"/>
    <mergeCell ref="A26:A27"/>
    <mergeCell ref="A30:A31"/>
    <mergeCell ref="B32:D33"/>
    <mergeCell ref="B26:D27"/>
    <mergeCell ref="A34:A35"/>
    <mergeCell ref="A36:A37"/>
    <mergeCell ref="B18:D19"/>
    <mergeCell ref="E18:O19"/>
    <mergeCell ref="B12:D13"/>
    <mergeCell ref="P46:S47"/>
    <mergeCell ref="B50:D51"/>
    <mergeCell ref="E50:O51"/>
    <mergeCell ref="A32:A33"/>
    <mergeCell ref="A28:A29"/>
    <mergeCell ref="B40:D41"/>
    <mergeCell ref="E40:O41"/>
    <mergeCell ref="Q56:S56"/>
    <mergeCell ref="P50:S51"/>
    <mergeCell ref="B48:D49"/>
    <mergeCell ref="E48:O49"/>
    <mergeCell ref="P48:S49"/>
    <mergeCell ref="B34:D35"/>
    <mergeCell ref="B36:D37"/>
    <mergeCell ref="E32:O33"/>
    <mergeCell ref="P32:S33"/>
    <mergeCell ref="B30:D31"/>
    <mergeCell ref="E30:O31"/>
    <mergeCell ref="P30:S31"/>
    <mergeCell ref="B28:D29"/>
    <mergeCell ref="E28:O29"/>
    <mergeCell ref="P28:S29"/>
    <mergeCell ref="A50:A51"/>
    <mergeCell ref="A48:A49"/>
    <mergeCell ref="T46:AA47"/>
    <mergeCell ref="N56:P56"/>
    <mergeCell ref="T56:V56"/>
    <mergeCell ref="T48:AA49"/>
    <mergeCell ref="P40:S41"/>
    <mergeCell ref="T40:AA41"/>
    <mergeCell ref="BC51:BM51"/>
    <mergeCell ref="AP59:BG59"/>
    <mergeCell ref="Z56:AB56"/>
    <mergeCell ref="AC56:AE56"/>
    <mergeCell ref="AF56:AH56"/>
    <mergeCell ref="AF59:AJ59"/>
    <mergeCell ref="T50:AA51"/>
    <mergeCell ref="AB50:AQ51"/>
    <mergeCell ref="AR50:BB51"/>
    <mergeCell ref="W56:Y56"/>
    <mergeCell ref="AB48:AQ49"/>
    <mergeCell ref="AR48:BB49"/>
    <mergeCell ref="AB46:AQ47"/>
    <mergeCell ref="BC50:BM50"/>
    <mergeCell ref="BC48:BM48"/>
    <mergeCell ref="BC49:BM49"/>
    <mergeCell ref="BC46:BM46"/>
    <mergeCell ref="BC47:BM47"/>
    <mergeCell ref="T38:AA39"/>
    <mergeCell ref="E38:O39"/>
    <mergeCell ref="P38:S39"/>
    <mergeCell ref="BC34:BM34"/>
    <mergeCell ref="BC35:BM35"/>
    <mergeCell ref="BC36:BM36"/>
    <mergeCell ref="BC37:BM37"/>
    <mergeCell ref="AR34:BB35"/>
    <mergeCell ref="BC39:BM39"/>
    <mergeCell ref="AB36:AQ37"/>
    <mergeCell ref="AB34:AQ35"/>
    <mergeCell ref="E36:O37"/>
    <mergeCell ref="P36:S37"/>
    <mergeCell ref="T36:AA37"/>
    <mergeCell ref="E34:O35"/>
    <mergeCell ref="P34:S35"/>
    <mergeCell ref="T34:AA35"/>
    <mergeCell ref="AR36:BB37"/>
    <mergeCell ref="BC38:BM38"/>
    <mergeCell ref="AB38:AQ39"/>
    <mergeCell ref="AR38:BB39"/>
    <mergeCell ref="T32:AA33"/>
    <mergeCell ref="AB30:AQ31"/>
    <mergeCell ref="BC28:BM28"/>
    <mergeCell ref="BC29:BM29"/>
    <mergeCell ref="AB32:AQ33"/>
    <mergeCell ref="AR32:BB33"/>
    <mergeCell ref="AR30:BB31"/>
    <mergeCell ref="BC30:BM30"/>
    <mergeCell ref="BC31:BM31"/>
    <mergeCell ref="T30:AA31"/>
    <mergeCell ref="T28:AA29"/>
    <mergeCell ref="BN25:BN49"/>
    <mergeCell ref="BO25:BO49"/>
    <mergeCell ref="AB26:AQ27"/>
    <mergeCell ref="AR26:BB27"/>
    <mergeCell ref="BC26:BM26"/>
    <mergeCell ref="BC27:BM27"/>
    <mergeCell ref="AB28:AQ29"/>
    <mergeCell ref="AR28:BB29"/>
    <mergeCell ref="BC32:BM32"/>
    <mergeCell ref="BC33:BM33"/>
    <mergeCell ref="AR46:BB47"/>
    <mergeCell ref="BC40:BM40"/>
    <mergeCell ref="BC41:BM41"/>
    <mergeCell ref="AB40:AQ41"/>
    <mergeCell ref="AR40:BB41"/>
    <mergeCell ref="T18:AA19"/>
    <mergeCell ref="P26:S27"/>
    <mergeCell ref="T26:AA27"/>
    <mergeCell ref="BC24:BM24"/>
    <mergeCell ref="BC25:BM25"/>
    <mergeCell ref="AB24:AQ25"/>
    <mergeCell ref="AR24:BB25"/>
    <mergeCell ref="B20:D21"/>
    <mergeCell ref="E20:O21"/>
    <mergeCell ref="P24:S25"/>
    <mergeCell ref="T24:AA25"/>
    <mergeCell ref="B22:D23"/>
    <mergeCell ref="E22:O23"/>
    <mergeCell ref="P22:S23"/>
    <mergeCell ref="T22:AA23"/>
    <mergeCell ref="B24:D25"/>
    <mergeCell ref="E24:O25"/>
    <mergeCell ref="P20:S21"/>
    <mergeCell ref="T20:AA21"/>
    <mergeCell ref="BC22:BM22"/>
    <mergeCell ref="BC23:BM23"/>
    <mergeCell ref="AB22:AQ23"/>
    <mergeCell ref="AR22:BB23"/>
    <mergeCell ref="BC15:BM15"/>
    <mergeCell ref="B14:D15"/>
    <mergeCell ref="E14:O15"/>
    <mergeCell ref="P14:S15"/>
    <mergeCell ref="T14:AA15"/>
    <mergeCell ref="BC18:BM18"/>
    <mergeCell ref="BC19:BM19"/>
    <mergeCell ref="AB20:AQ21"/>
    <mergeCell ref="AR20:BB21"/>
    <mergeCell ref="BC20:BM20"/>
    <mergeCell ref="BC21:BM21"/>
    <mergeCell ref="AB16:AQ17"/>
    <mergeCell ref="AR16:BB17"/>
    <mergeCell ref="AB14:AQ15"/>
    <mergeCell ref="AR14:BB15"/>
    <mergeCell ref="B16:D17"/>
    <mergeCell ref="E16:O17"/>
    <mergeCell ref="P16:S17"/>
    <mergeCell ref="T16:AA17"/>
    <mergeCell ref="BC16:BM16"/>
    <mergeCell ref="BC17:BM17"/>
    <mergeCell ref="AB18:AQ19"/>
    <mergeCell ref="AR18:BB19"/>
    <mergeCell ref="P18:S19"/>
    <mergeCell ref="E12:O13"/>
    <mergeCell ref="P12:S13"/>
    <mergeCell ref="T12:AA13"/>
    <mergeCell ref="B10:D11"/>
    <mergeCell ref="E10:O11"/>
    <mergeCell ref="P10:S11"/>
    <mergeCell ref="T10:AA11"/>
    <mergeCell ref="BC14:BM14"/>
    <mergeCell ref="AD8:AS8"/>
    <mergeCell ref="BC10:BM10"/>
    <mergeCell ref="BC11:BM11"/>
    <mergeCell ref="AB12:AQ13"/>
    <mergeCell ref="AR12:BB13"/>
    <mergeCell ref="BC12:BM12"/>
    <mergeCell ref="BC13:BM13"/>
    <mergeCell ref="AB10:AQ11"/>
    <mergeCell ref="AR10:BB11"/>
    <mergeCell ref="BN11:BN20"/>
    <mergeCell ref="B6:I7"/>
    <mergeCell ref="J6:AG7"/>
    <mergeCell ref="AH6:AO7"/>
    <mergeCell ref="AP6:BM7"/>
    <mergeCell ref="AT8:AW8"/>
    <mergeCell ref="AX8:BM8"/>
    <mergeCell ref="A1:BO1"/>
    <mergeCell ref="I3:L3"/>
    <mergeCell ref="M3:O3"/>
    <mergeCell ref="P3:S3"/>
    <mergeCell ref="X3:Y3"/>
    <mergeCell ref="AC3:BA4"/>
    <mergeCell ref="X4:Y4"/>
    <mergeCell ref="AB9:AQ9"/>
    <mergeCell ref="AR9:BB9"/>
    <mergeCell ref="BC9:BM9"/>
    <mergeCell ref="B8:I8"/>
    <mergeCell ref="B9:D9"/>
    <mergeCell ref="E9:O9"/>
    <mergeCell ref="P9:S9"/>
    <mergeCell ref="T9:AA9"/>
    <mergeCell ref="J8:Y8"/>
    <mergeCell ref="Z8:AC8"/>
    <mergeCell ref="A42:A43"/>
    <mergeCell ref="A44:A45"/>
    <mergeCell ref="B42:D43"/>
    <mergeCell ref="E42:O43"/>
    <mergeCell ref="P42:S43"/>
    <mergeCell ref="T42:AA43"/>
    <mergeCell ref="AB42:AQ43"/>
    <mergeCell ref="AR42:BB43"/>
    <mergeCell ref="BC42:BM42"/>
    <mergeCell ref="BC43:BM43"/>
    <mergeCell ref="B44:D45"/>
    <mergeCell ref="E44:O45"/>
    <mergeCell ref="P44:S45"/>
    <mergeCell ref="T44:AA45"/>
    <mergeCell ref="AB44:AQ45"/>
    <mergeCell ref="AR44:BB45"/>
    <mergeCell ref="BC44:BM44"/>
    <mergeCell ref="BC45:BM45"/>
  </mergeCells>
  <phoneticPr fontId="1"/>
  <pageMargins left="0.31" right="0.25" top="0.56000000000000005" bottom="0.19" header="0.51200000000000001" footer="0.28000000000000003"/>
  <pageSetup paperSize="9" scale="68" orientation="portrait" r:id="rId1"/>
  <headerFooter alignWithMargins="0"/>
  <ignoredErrors>
    <ignoredError sqref="BC11:BC50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59"/>
  <sheetViews>
    <sheetView topLeftCell="A28" zoomScale="75" zoomScaleNormal="75" workbookViewId="0">
      <selection activeCell="BR42" sqref="BR42"/>
    </sheetView>
  </sheetViews>
  <sheetFormatPr defaultColWidth="9" defaultRowHeight="14.4"/>
  <cols>
    <col min="1" max="1" width="9.77734375" style="19" customWidth="1"/>
    <col min="2" max="9" width="1.88671875" style="20" customWidth="1"/>
    <col min="10" max="10" width="2.44140625" style="20" customWidth="1"/>
    <col min="11" max="28" width="1.88671875" style="20" customWidth="1"/>
    <col min="29" max="29" width="2.109375" style="20" customWidth="1"/>
    <col min="30" max="30" width="1.88671875" style="20" customWidth="1"/>
    <col min="31" max="31" width="2.21875" style="20" customWidth="1"/>
    <col min="32" max="32" width="1.88671875" style="20" customWidth="1"/>
    <col min="33" max="33" width="3" style="20" customWidth="1"/>
    <col min="34" max="34" width="1.77734375" style="20" customWidth="1"/>
    <col min="35" max="35" width="2.33203125" style="20" customWidth="1"/>
    <col min="36" max="39" width="1.88671875" style="20" customWidth="1"/>
    <col min="40" max="40" width="2.109375" style="20" customWidth="1"/>
    <col min="41" max="65" width="1.88671875" style="20" customWidth="1"/>
    <col min="66" max="67" width="3" style="20" customWidth="1"/>
    <col min="68" max="115" width="9.109375" style="20" customWidth="1"/>
    <col min="116" max="16384" width="9" style="20"/>
  </cols>
  <sheetData>
    <row r="1" spans="1:67" ht="42.75" customHeight="1">
      <c r="A1" s="434" t="s">
        <v>131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4"/>
      <c r="BH1" s="434"/>
      <c r="BI1" s="434"/>
      <c r="BJ1" s="434"/>
      <c r="BK1" s="434"/>
      <c r="BL1" s="434"/>
      <c r="BM1" s="434"/>
      <c r="BN1" s="434"/>
      <c r="BO1" s="434"/>
    </row>
    <row r="2" spans="1:67" ht="19.5" customHeight="1"/>
    <row r="3" spans="1:67" s="22" customFormat="1" ht="18" customHeight="1">
      <c r="A3" s="21"/>
      <c r="I3" s="289" t="s">
        <v>135</v>
      </c>
      <c r="J3" s="289"/>
      <c r="K3" s="289"/>
      <c r="L3" s="289"/>
      <c r="M3" s="435"/>
      <c r="N3" s="435"/>
      <c r="O3" s="435"/>
      <c r="P3" s="289" t="s">
        <v>64</v>
      </c>
      <c r="Q3" s="289"/>
      <c r="R3" s="289"/>
      <c r="S3" s="289"/>
      <c r="T3" s="23"/>
      <c r="X3" s="289" t="s">
        <v>40</v>
      </c>
      <c r="Y3" s="289"/>
      <c r="AC3" s="289" t="s">
        <v>65</v>
      </c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436"/>
      <c r="BA3" s="436"/>
    </row>
    <row r="4" spans="1:67" s="22" customFormat="1" ht="18" customHeight="1">
      <c r="A4" s="21"/>
      <c r="X4" s="437" t="s">
        <v>149</v>
      </c>
      <c r="Y4" s="437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436"/>
      <c r="BA4" s="436"/>
    </row>
    <row r="5" spans="1:67" ht="18.75" customHeight="1" thickBot="1"/>
    <row r="6" spans="1:67" ht="24" customHeight="1">
      <c r="B6" s="414" t="s">
        <v>43</v>
      </c>
      <c r="C6" s="415"/>
      <c r="D6" s="415"/>
      <c r="E6" s="415"/>
      <c r="F6" s="415"/>
      <c r="G6" s="415"/>
      <c r="H6" s="415"/>
      <c r="I6" s="416"/>
      <c r="J6" s="236">
        <f>基礎データ!D2</f>
        <v>0</v>
      </c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7"/>
      <c r="AH6" s="420" t="s">
        <v>18</v>
      </c>
      <c r="AI6" s="415"/>
      <c r="AJ6" s="415"/>
      <c r="AK6" s="415"/>
      <c r="AL6" s="415"/>
      <c r="AM6" s="415"/>
      <c r="AN6" s="415"/>
      <c r="AO6" s="416"/>
      <c r="AP6" s="422">
        <f>基礎データ!D3</f>
        <v>0</v>
      </c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23"/>
      <c r="BF6" s="423"/>
      <c r="BG6" s="423"/>
      <c r="BH6" s="423"/>
      <c r="BI6" s="423"/>
      <c r="BJ6" s="423"/>
      <c r="BK6" s="423"/>
      <c r="BL6" s="423"/>
      <c r="BM6" s="424"/>
    </row>
    <row r="7" spans="1:67" ht="24" customHeight="1">
      <c r="B7" s="417"/>
      <c r="C7" s="418"/>
      <c r="D7" s="418"/>
      <c r="E7" s="418"/>
      <c r="F7" s="418"/>
      <c r="G7" s="418"/>
      <c r="H7" s="418"/>
      <c r="I7" s="419"/>
      <c r="J7" s="244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6"/>
      <c r="AH7" s="421"/>
      <c r="AI7" s="418"/>
      <c r="AJ7" s="418"/>
      <c r="AK7" s="418"/>
      <c r="AL7" s="418"/>
      <c r="AM7" s="418"/>
      <c r="AN7" s="418"/>
      <c r="AO7" s="419"/>
      <c r="AP7" s="425"/>
      <c r="AQ7" s="426"/>
      <c r="AR7" s="426"/>
      <c r="AS7" s="426"/>
      <c r="AT7" s="426"/>
      <c r="AU7" s="426"/>
      <c r="AV7" s="426"/>
      <c r="AW7" s="426"/>
      <c r="AX7" s="426"/>
      <c r="AY7" s="426"/>
      <c r="AZ7" s="426"/>
      <c r="BA7" s="426"/>
      <c r="BB7" s="426"/>
      <c r="BC7" s="426"/>
      <c r="BD7" s="426"/>
      <c r="BE7" s="426"/>
      <c r="BF7" s="426"/>
      <c r="BG7" s="426"/>
      <c r="BH7" s="426"/>
      <c r="BI7" s="426"/>
      <c r="BJ7" s="426"/>
      <c r="BK7" s="426"/>
      <c r="BL7" s="426"/>
      <c r="BM7" s="427"/>
    </row>
    <row r="8" spans="1:67" ht="48" customHeight="1">
      <c r="B8" s="447" t="s">
        <v>3</v>
      </c>
      <c r="C8" s="448"/>
      <c r="D8" s="448"/>
      <c r="E8" s="448"/>
      <c r="F8" s="448"/>
      <c r="G8" s="448"/>
      <c r="H8" s="448"/>
      <c r="I8" s="449"/>
      <c r="J8" s="431">
        <f>基礎データ!D5</f>
        <v>0</v>
      </c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53"/>
      <c r="Z8" s="428" t="s">
        <v>0</v>
      </c>
      <c r="AA8" s="429"/>
      <c r="AB8" s="429"/>
      <c r="AC8" s="430"/>
      <c r="AD8" s="431">
        <f>基礎データ!D6</f>
        <v>0</v>
      </c>
      <c r="AE8" s="432"/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2"/>
      <c r="AQ8" s="432"/>
      <c r="AR8" s="432"/>
      <c r="AS8" s="453"/>
      <c r="AT8" s="428" t="s">
        <v>30</v>
      </c>
      <c r="AU8" s="429"/>
      <c r="AV8" s="429"/>
      <c r="AW8" s="430"/>
      <c r="AX8" s="431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3"/>
    </row>
    <row r="9" spans="1:67" ht="36" customHeight="1">
      <c r="B9" s="450" t="s">
        <v>47</v>
      </c>
      <c r="C9" s="451"/>
      <c r="D9" s="452"/>
      <c r="E9" s="441" t="s">
        <v>48</v>
      </c>
      <c r="F9" s="442"/>
      <c r="G9" s="442"/>
      <c r="H9" s="442"/>
      <c r="I9" s="442"/>
      <c r="J9" s="442"/>
      <c r="K9" s="442"/>
      <c r="L9" s="442"/>
      <c r="M9" s="442"/>
      <c r="N9" s="442"/>
      <c r="O9" s="443"/>
      <c r="P9" s="438" t="s">
        <v>1</v>
      </c>
      <c r="Q9" s="439"/>
      <c r="R9" s="439"/>
      <c r="S9" s="440"/>
      <c r="T9" s="441" t="s">
        <v>49</v>
      </c>
      <c r="U9" s="442"/>
      <c r="V9" s="442"/>
      <c r="W9" s="442"/>
      <c r="X9" s="442"/>
      <c r="Y9" s="442"/>
      <c r="Z9" s="442"/>
      <c r="AA9" s="443"/>
      <c r="AB9" s="438" t="s">
        <v>7</v>
      </c>
      <c r="AC9" s="439"/>
      <c r="AD9" s="439"/>
      <c r="AE9" s="439"/>
      <c r="AF9" s="439"/>
      <c r="AG9" s="439"/>
      <c r="AH9" s="439"/>
      <c r="AI9" s="439"/>
      <c r="AJ9" s="439"/>
      <c r="AK9" s="439"/>
      <c r="AL9" s="439"/>
      <c r="AM9" s="439"/>
      <c r="AN9" s="439"/>
      <c r="AO9" s="439"/>
      <c r="AP9" s="439"/>
      <c r="AQ9" s="440"/>
      <c r="AR9" s="441" t="s">
        <v>51</v>
      </c>
      <c r="AS9" s="442"/>
      <c r="AT9" s="442"/>
      <c r="AU9" s="442"/>
      <c r="AV9" s="442"/>
      <c r="AW9" s="442"/>
      <c r="AX9" s="442"/>
      <c r="AY9" s="442"/>
      <c r="AZ9" s="442"/>
      <c r="BA9" s="442"/>
      <c r="BB9" s="443"/>
      <c r="BC9" s="444" t="s">
        <v>212</v>
      </c>
      <c r="BD9" s="445"/>
      <c r="BE9" s="445"/>
      <c r="BF9" s="445"/>
      <c r="BG9" s="445"/>
      <c r="BH9" s="445"/>
      <c r="BI9" s="445"/>
      <c r="BJ9" s="445"/>
      <c r="BK9" s="445"/>
      <c r="BL9" s="445"/>
      <c r="BM9" s="446"/>
    </row>
    <row r="10" spans="1:67" ht="19.2" customHeight="1">
      <c r="A10" s="397"/>
      <c r="B10" s="398">
        <v>1</v>
      </c>
      <c r="C10" s="399"/>
      <c r="D10" s="399"/>
      <c r="E10" s="400" t="str">
        <f>IF(A10="","",VLOOKUP(A10,基礎データ!$A$9:$M$158,6,0))</f>
        <v/>
      </c>
      <c r="F10" s="401"/>
      <c r="G10" s="401"/>
      <c r="H10" s="401"/>
      <c r="I10" s="401"/>
      <c r="J10" s="401"/>
      <c r="K10" s="401"/>
      <c r="L10" s="401"/>
      <c r="M10" s="401"/>
      <c r="N10" s="401"/>
      <c r="O10" s="402"/>
      <c r="P10" s="406" t="str">
        <f>IF(A10="","",VLOOKUP(A10,基礎データ!$A$9:$M$158,2,0))</f>
        <v/>
      </c>
      <c r="Q10" s="406"/>
      <c r="R10" s="406"/>
      <c r="S10" s="406"/>
      <c r="T10" s="407" t="s">
        <v>53</v>
      </c>
      <c r="U10" s="407"/>
      <c r="V10" s="407"/>
      <c r="W10" s="407"/>
      <c r="X10" s="407"/>
      <c r="Y10" s="407"/>
      <c r="Z10" s="407"/>
      <c r="AA10" s="407"/>
      <c r="AB10" s="408" t="str">
        <f>IF(A10="","",VLOOKUP(A10,基礎データ!$A$9:$M$158,3,0))</f>
        <v/>
      </c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153" t="str">
        <f>IF(A10="","",VLOOKUP(A10,基礎データ!$A$9:$M$158,5,0))</f>
        <v/>
      </c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409" t="str">
        <f>IF(A10="","",VLOOKUP(A10,基礎データ!$A$9:$M$158,12))</f>
        <v/>
      </c>
      <c r="BD10" s="410"/>
      <c r="BE10" s="410"/>
      <c r="BF10" s="410"/>
      <c r="BG10" s="410"/>
      <c r="BH10" s="410"/>
      <c r="BI10" s="410"/>
      <c r="BJ10" s="410"/>
      <c r="BK10" s="410"/>
      <c r="BL10" s="410"/>
      <c r="BM10" s="411"/>
    </row>
    <row r="11" spans="1:67" ht="19.2" customHeight="1">
      <c r="A11" s="397"/>
      <c r="B11" s="398"/>
      <c r="C11" s="399"/>
      <c r="D11" s="399"/>
      <c r="E11" s="403"/>
      <c r="F11" s="404"/>
      <c r="G11" s="404"/>
      <c r="H11" s="404"/>
      <c r="I11" s="404"/>
      <c r="J11" s="404"/>
      <c r="K11" s="404"/>
      <c r="L11" s="404"/>
      <c r="M11" s="404"/>
      <c r="N11" s="404"/>
      <c r="O11" s="405"/>
      <c r="P11" s="406"/>
      <c r="Q11" s="406"/>
      <c r="R11" s="406"/>
      <c r="S11" s="406"/>
      <c r="T11" s="407"/>
      <c r="U11" s="407"/>
      <c r="V11" s="407"/>
      <c r="W11" s="407"/>
      <c r="X11" s="407"/>
      <c r="Y11" s="407"/>
      <c r="Z11" s="407"/>
      <c r="AA11" s="407"/>
      <c r="AB11" s="408"/>
      <c r="AC11" s="408"/>
      <c r="AD11" s="408"/>
      <c r="AE11" s="408"/>
      <c r="AF11" s="408"/>
      <c r="AG11" s="408"/>
      <c r="AH11" s="408"/>
      <c r="AI11" s="408"/>
      <c r="AJ11" s="408"/>
      <c r="AK11" s="408"/>
      <c r="AL11" s="408"/>
      <c r="AM11" s="408"/>
      <c r="AN11" s="408"/>
      <c r="AO11" s="408"/>
      <c r="AP11" s="408"/>
      <c r="AQ11" s="408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344" t="str">
        <f>IF(A10="","",VLOOKUP(A10,基礎データ!$A$9:$M$158,7,0))</f>
        <v/>
      </c>
      <c r="BD11" s="345"/>
      <c r="BE11" s="345"/>
      <c r="BF11" s="345"/>
      <c r="BG11" s="345"/>
      <c r="BH11" s="345"/>
      <c r="BI11" s="345"/>
      <c r="BJ11" s="345"/>
      <c r="BK11" s="345"/>
      <c r="BL11" s="345"/>
      <c r="BM11" s="412"/>
      <c r="BN11" s="413" t="s">
        <v>148</v>
      </c>
    </row>
    <row r="12" spans="1:67" ht="19.2" customHeight="1">
      <c r="A12" s="397"/>
      <c r="B12" s="398">
        <v>2</v>
      </c>
      <c r="C12" s="399"/>
      <c r="D12" s="399"/>
      <c r="E12" s="400" t="str">
        <f>IF(A12="","",VLOOKUP(A12,基礎データ!$A$9:$M$150,6,0))</f>
        <v/>
      </c>
      <c r="F12" s="401"/>
      <c r="G12" s="401"/>
      <c r="H12" s="401"/>
      <c r="I12" s="401"/>
      <c r="J12" s="401"/>
      <c r="K12" s="401"/>
      <c r="L12" s="401"/>
      <c r="M12" s="401"/>
      <c r="N12" s="401"/>
      <c r="O12" s="402"/>
      <c r="P12" s="454" t="str">
        <f>IF(A12="","",VLOOKUP(A12,基礎データ!$A$9:$M$150,2,0))</f>
        <v/>
      </c>
      <c r="Q12" s="455"/>
      <c r="R12" s="455"/>
      <c r="S12" s="456"/>
      <c r="T12" s="460" t="s">
        <v>54</v>
      </c>
      <c r="U12" s="461"/>
      <c r="V12" s="461"/>
      <c r="W12" s="461"/>
      <c r="X12" s="461"/>
      <c r="Y12" s="461"/>
      <c r="Z12" s="461"/>
      <c r="AA12" s="462"/>
      <c r="AB12" s="466" t="str">
        <f>IF(A12="","",VLOOKUP(A12,基礎データ!$A$9:$M$150,3,0))</f>
        <v/>
      </c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8"/>
      <c r="AR12" s="153" t="str">
        <f>IF(A12="","",VLOOKUP(A12,基礎データ!$A$9:$M$150,5,0))</f>
        <v/>
      </c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409" t="str">
        <f>IF(A12="","",VLOOKUP(A12,基礎データ!$A$9:$M$150,12))</f>
        <v/>
      </c>
      <c r="BD12" s="410"/>
      <c r="BE12" s="410"/>
      <c r="BF12" s="410"/>
      <c r="BG12" s="410"/>
      <c r="BH12" s="410"/>
      <c r="BI12" s="410"/>
      <c r="BJ12" s="410"/>
      <c r="BK12" s="410"/>
      <c r="BL12" s="410"/>
      <c r="BM12" s="411"/>
      <c r="BN12" s="413"/>
    </row>
    <row r="13" spans="1:67" ht="19.2" customHeight="1">
      <c r="A13" s="397"/>
      <c r="B13" s="398"/>
      <c r="C13" s="399"/>
      <c r="D13" s="399"/>
      <c r="E13" s="403"/>
      <c r="F13" s="404"/>
      <c r="G13" s="404"/>
      <c r="H13" s="404"/>
      <c r="I13" s="404"/>
      <c r="J13" s="404"/>
      <c r="K13" s="404"/>
      <c r="L13" s="404"/>
      <c r="M13" s="404"/>
      <c r="N13" s="404"/>
      <c r="O13" s="405"/>
      <c r="P13" s="457"/>
      <c r="Q13" s="458"/>
      <c r="R13" s="458"/>
      <c r="S13" s="459"/>
      <c r="T13" s="463"/>
      <c r="U13" s="464"/>
      <c r="V13" s="464"/>
      <c r="W13" s="464"/>
      <c r="X13" s="464"/>
      <c r="Y13" s="464"/>
      <c r="Z13" s="464"/>
      <c r="AA13" s="465"/>
      <c r="AB13" s="469"/>
      <c r="AC13" s="470"/>
      <c r="AD13" s="470"/>
      <c r="AE13" s="470"/>
      <c r="AF13" s="470"/>
      <c r="AG13" s="470"/>
      <c r="AH13" s="470"/>
      <c r="AI13" s="470"/>
      <c r="AJ13" s="470"/>
      <c r="AK13" s="470"/>
      <c r="AL13" s="470"/>
      <c r="AM13" s="470"/>
      <c r="AN13" s="470"/>
      <c r="AO13" s="470"/>
      <c r="AP13" s="470"/>
      <c r="AQ13" s="471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344" t="str">
        <f>IF(A12="","",VLOOKUP(A12,基礎データ!$A$9:$M$150,7,0))</f>
        <v/>
      </c>
      <c r="BD13" s="345"/>
      <c r="BE13" s="345"/>
      <c r="BF13" s="345"/>
      <c r="BG13" s="345"/>
      <c r="BH13" s="345"/>
      <c r="BI13" s="345"/>
      <c r="BJ13" s="345"/>
      <c r="BK13" s="345"/>
      <c r="BL13" s="345"/>
      <c r="BM13" s="412"/>
      <c r="BN13" s="413"/>
    </row>
    <row r="14" spans="1:67" ht="19.2" customHeight="1">
      <c r="A14" s="397"/>
      <c r="B14" s="398">
        <v>3</v>
      </c>
      <c r="C14" s="399"/>
      <c r="D14" s="399"/>
      <c r="E14" s="400" t="str">
        <f>IF(A14="","",VLOOKUP(A14,基礎データ!$A$9:$M$150,6,0))</f>
        <v/>
      </c>
      <c r="F14" s="401"/>
      <c r="G14" s="401"/>
      <c r="H14" s="401"/>
      <c r="I14" s="401"/>
      <c r="J14" s="401"/>
      <c r="K14" s="401"/>
      <c r="L14" s="401"/>
      <c r="M14" s="401"/>
      <c r="N14" s="401"/>
      <c r="O14" s="402"/>
      <c r="P14" s="454" t="str">
        <f>IF(A14="","",VLOOKUP(A14,基礎データ!$A$9:$M$150,2,0))</f>
        <v/>
      </c>
      <c r="Q14" s="455"/>
      <c r="R14" s="455"/>
      <c r="S14" s="456"/>
      <c r="T14" s="460" t="s">
        <v>52</v>
      </c>
      <c r="U14" s="461"/>
      <c r="V14" s="461"/>
      <c r="W14" s="461"/>
      <c r="X14" s="461"/>
      <c r="Y14" s="461"/>
      <c r="Z14" s="461"/>
      <c r="AA14" s="462"/>
      <c r="AB14" s="466" t="str">
        <f>IF(A14="","",VLOOKUP(A14,基礎データ!$A$9:$M$150,3,0))</f>
        <v/>
      </c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67"/>
      <c r="AP14" s="467"/>
      <c r="AQ14" s="468"/>
      <c r="AR14" s="153" t="str">
        <f>IF(A14="","",VLOOKUP(A14,基礎データ!$A$9:$M$150,5,0))</f>
        <v/>
      </c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409" t="str">
        <f>IF(A14="","",VLOOKUP(A14,基礎データ!$A$9:$M$150,12))</f>
        <v/>
      </c>
      <c r="BD14" s="410"/>
      <c r="BE14" s="410"/>
      <c r="BF14" s="410"/>
      <c r="BG14" s="410"/>
      <c r="BH14" s="410"/>
      <c r="BI14" s="410"/>
      <c r="BJ14" s="410"/>
      <c r="BK14" s="410"/>
      <c r="BL14" s="410"/>
      <c r="BM14" s="411"/>
      <c r="BN14" s="413"/>
    </row>
    <row r="15" spans="1:67" ht="19.2" customHeight="1">
      <c r="A15" s="397"/>
      <c r="B15" s="398"/>
      <c r="C15" s="399"/>
      <c r="D15" s="399"/>
      <c r="E15" s="403"/>
      <c r="F15" s="404"/>
      <c r="G15" s="404"/>
      <c r="H15" s="404"/>
      <c r="I15" s="404"/>
      <c r="J15" s="404"/>
      <c r="K15" s="404"/>
      <c r="L15" s="404"/>
      <c r="M15" s="404"/>
      <c r="N15" s="404"/>
      <c r="O15" s="405"/>
      <c r="P15" s="457"/>
      <c r="Q15" s="458"/>
      <c r="R15" s="458"/>
      <c r="S15" s="459"/>
      <c r="T15" s="463"/>
      <c r="U15" s="464"/>
      <c r="V15" s="464"/>
      <c r="W15" s="464"/>
      <c r="X15" s="464"/>
      <c r="Y15" s="464"/>
      <c r="Z15" s="464"/>
      <c r="AA15" s="465"/>
      <c r="AB15" s="469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1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344" t="str">
        <f>IF(A14="","",VLOOKUP(A14,基礎データ!$A$9:$M$150,7,0))</f>
        <v/>
      </c>
      <c r="BD15" s="345"/>
      <c r="BE15" s="345"/>
      <c r="BF15" s="345"/>
      <c r="BG15" s="345"/>
      <c r="BH15" s="345"/>
      <c r="BI15" s="345"/>
      <c r="BJ15" s="345"/>
      <c r="BK15" s="345"/>
      <c r="BL15" s="345"/>
      <c r="BM15" s="412"/>
      <c r="BN15" s="413"/>
    </row>
    <row r="16" spans="1:67" ht="19.2" customHeight="1">
      <c r="A16" s="397"/>
      <c r="B16" s="398">
        <v>4</v>
      </c>
      <c r="C16" s="399"/>
      <c r="D16" s="399"/>
      <c r="E16" s="400" t="str">
        <f>IF(A16="","",VLOOKUP(A16,基礎データ!$A$9:$M$150,6,0))</f>
        <v/>
      </c>
      <c r="F16" s="401"/>
      <c r="G16" s="401"/>
      <c r="H16" s="401"/>
      <c r="I16" s="401"/>
      <c r="J16" s="401"/>
      <c r="K16" s="401"/>
      <c r="L16" s="401"/>
      <c r="M16" s="401"/>
      <c r="N16" s="401"/>
      <c r="O16" s="402"/>
      <c r="P16" s="454" t="str">
        <f>IF(A16="","",VLOOKUP(A16,基礎データ!$A$9:$M$150,2,0))</f>
        <v/>
      </c>
      <c r="Q16" s="455"/>
      <c r="R16" s="455"/>
      <c r="S16" s="456"/>
      <c r="T16" s="460" t="s">
        <v>55</v>
      </c>
      <c r="U16" s="461"/>
      <c r="V16" s="461"/>
      <c r="W16" s="461"/>
      <c r="X16" s="461"/>
      <c r="Y16" s="461"/>
      <c r="Z16" s="461"/>
      <c r="AA16" s="462"/>
      <c r="AB16" s="466" t="str">
        <f>IF(A16="","",VLOOKUP(A16,基礎データ!$A$9:$M$150,3,0))</f>
        <v/>
      </c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  <c r="AP16" s="467"/>
      <c r="AQ16" s="468"/>
      <c r="AR16" s="153" t="str">
        <f>IF(A16="","",VLOOKUP(A16,基礎データ!$A$9:$M$150,5,0))</f>
        <v/>
      </c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409" t="str">
        <f>IF(A16="","",VLOOKUP(A16,基礎データ!$A$9:$M$150,12))</f>
        <v/>
      </c>
      <c r="BD16" s="410"/>
      <c r="BE16" s="410"/>
      <c r="BF16" s="410"/>
      <c r="BG16" s="410"/>
      <c r="BH16" s="410"/>
      <c r="BI16" s="410"/>
      <c r="BJ16" s="410"/>
      <c r="BK16" s="410"/>
      <c r="BL16" s="410"/>
      <c r="BM16" s="411"/>
      <c r="BN16" s="413"/>
    </row>
    <row r="17" spans="1:67" ht="19.2" customHeight="1">
      <c r="A17" s="397"/>
      <c r="B17" s="398"/>
      <c r="C17" s="399"/>
      <c r="D17" s="399"/>
      <c r="E17" s="403"/>
      <c r="F17" s="404"/>
      <c r="G17" s="404"/>
      <c r="H17" s="404"/>
      <c r="I17" s="404"/>
      <c r="J17" s="404"/>
      <c r="K17" s="404"/>
      <c r="L17" s="404"/>
      <c r="M17" s="404"/>
      <c r="N17" s="404"/>
      <c r="O17" s="405"/>
      <c r="P17" s="457"/>
      <c r="Q17" s="458"/>
      <c r="R17" s="458"/>
      <c r="S17" s="459"/>
      <c r="T17" s="463"/>
      <c r="U17" s="464"/>
      <c r="V17" s="464"/>
      <c r="W17" s="464"/>
      <c r="X17" s="464"/>
      <c r="Y17" s="464"/>
      <c r="Z17" s="464"/>
      <c r="AA17" s="465"/>
      <c r="AB17" s="469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0"/>
      <c r="AO17" s="470"/>
      <c r="AP17" s="470"/>
      <c r="AQ17" s="471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344" t="str">
        <f>IF(A16="","",VLOOKUP(A16,基礎データ!$A$9:$M$150,7,0))</f>
        <v/>
      </c>
      <c r="BD17" s="345"/>
      <c r="BE17" s="345"/>
      <c r="BF17" s="345"/>
      <c r="BG17" s="345"/>
      <c r="BH17" s="345"/>
      <c r="BI17" s="345"/>
      <c r="BJ17" s="345"/>
      <c r="BK17" s="345"/>
      <c r="BL17" s="345"/>
      <c r="BM17" s="412"/>
      <c r="BN17" s="413"/>
    </row>
    <row r="18" spans="1:67" ht="19.2" customHeight="1">
      <c r="A18" s="397"/>
      <c r="B18" s="398">
        <v>5</v>
      </c>
      <c r="C18" s="399"/>
      <c r="D18" s="399"/>
      <c r="E18" s="400" t="str">
        <f>IF(A18="","",VLOOKUP(A18,基礎データ!$A$9:$M$150,6,0))</f>
        <v/>
      </c>
      <c r="F18" s="401"/>
      <c r="G18" s="401"/>
      <c r="H18" s="401"/>
      <c r="I18" s="401"/>
      <c r="J18" s="401"/>
      <c r="K18" s="401"/>
      <c r="L18" s="401"/>
      <c r="M18" s="401"/>
      <c r="N18" s="401"/>
      <c r="O18" s="402"/>
      <c r="P18" s="454" t="str">
        <f>IF(A18="","",VLOOKUP(A18,基礎データ!$A$9:$M$150,2,0))</f>
        <v/>
      </c>
      <c r="Q18" s="455"/>
      <c r="R18" s="455"/>
      <c r="S18" s="456"/>
      <c r="T18" s="460" t="s">
        <v>56</v>
      </c>
      <c r="U18" s="461"/>
      <c r="V18" s="461"/>
      <c r="W18" s="461"/>
      <c r="X18" s="461"/>
      <c r="Y18" s="461"/>
      <c r="Z18" s="461"/>
      <c r="AA18" s="462"/>
      <c r="AB18" s="466" t="str">
        <f>IF(A18="","",VLOOKUP(A18,基礎データ!$A$9:$M$150,3,0))</f>
        <v/>
      </c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8"/>
      <c r="AR18" s="153" t="str">
        <f>IF(A18="","",VLOOKUP(A18,基礎データ!$A$9:$M$150,5,0))</f>
        <v/>
      </c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409" t="str">
        <f>IF(A18="","",VLOOKUP(A18,基礎データ!$A$9:$M$150,12))</f>
        <v/>
      </c>
      <c r="BD18" s="410"/>
      <c r="BE18" s="410"/>
      <c r="BF18" s="410"/>
      <c r="BG18" s="410"/>
      <c r="BH18" s="410"/>
      <c r="BI18" s="410"/>
      <c r="BJ18" s="410"/>
      <c r="BK18" s="410"/>
      <c r="BL18" s="410"/>
      <c r="BM18" s="411"/>
      <c r="BN18" s="413"/>
    </row>
    <row r="19" spans="1:67" ht="19.2" customHeight="1">
      <c r="A19" s="397"/>
      <c r="B19" s="398"/>
      <c r="C19" s="399"/>
      <c r="D19" s="399"/>
      <c r="E19" s="403"/>
      <c r="F19" s="404"/>
      <c r="G19" s="404"/>
      <c r="H19" s="404"/>
      <c r="I19" s="404"/>
      <c r="J19" s="404"/>
      <c r="K19" s="404"/>
      <c r="L19" s="404"/>
      <c r="M19" s="404"/>
      <c r="N19" s="404"/>
      <c r="O19" s="405"/>
      <c r="P19" s="457"/>
      <c r="Q19" s="458"/>
      <c r="R19" s="458"/>
      <c r="S19" s="459"/>
      <c r="T19" s="463"/>
      <c r="U19" s="464"/>
      <c r="V19" s="464"/>
      <c r="W19" s="464"/>
      <c r="X19" s="464"/>
      <c r="Y19" s="464"/>
      <c r="Z19" s="464"/>
      <c r="AA19" s="465"/>
      <c r="AB19" s="469"/>
      <c r="AC19" s="470"/>
      <c r="AD19" s="470"/>
      <c r="AE19" s="470"/>
      <c r="AF19" s="470"/>
      <c r="AG19" s="470"/>
      <c r="AH19" s="470"/>
      <c r="AI19" s="470"/>
      <c r="AJ19" s="470"/>
      <c r="AK19" s="470"/>
      <c r="AL19" s="470"/>
      <c r="AM19" s="470"/>
      <c r="AN19" s="470"/>
      <c r="AO19" s="470"/>
      <c r="AP19" s="470"/>
      <c r="AQ19" s="471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344" t="str">
        <f>IF(A18="","",VLOOKUP(A18,基礎データ!$A$9:$M$150,7,0))</f>
        <v/>
      </c>
      <c r="BD19" s="345"/>
      <c r="BE19" s="345"/>
      <c r="BF19" s="345"/>
      <c r="BG19" s="345"/>
      <c r="BH19" s="345"/>
      <c r="BI19" s="345"/>
      <c r="BJ19" s="345"/>
      <c r="BK19" s="345"/>
      <c r="BL19" s="345"/>
      <c r="BM19" s="412"/>
      <c r="BN19" s="413"/>
    </row>
    <row r="20" spans="1:67" ht="19.2" customHeight="1">
      <c r="A20" s="397"/>
      <c r="B20" s="398">
        <v>6</v>
      </c>
      <c r="C20" s="399"/>
      <c r="D20" s="399"/>
      <c r="E20" s="400" t="str">
        <f>IF(A20="","",VLOOKUP(A20,基礎データ!$A$9:$M$150,6,0))</f>
        <v/>
      </c>
      <c r="F20" s="401"/>
      <c r="G20" s="401"/>
      <c r="H20" s="401"/>
      <c r="I20" s="401"/>
      <c r="J20" s="401"/>
      <c r="K20" s="401"/>
      <c r="L20" s="401"/>
      <c r="M20" s="401"/>
      <c r="N20" s="401"/>
      <c r="O20" s="402"/>
      <c r="P20" s="406" t="str">
        <f>IF(A20="","",VLOOKUP(A20,基礎データ!$A$9:$M$150,2,0))</f>
        <v/>
      </c>
      <c r="Q20" s="406"/>
      <c r="R20" s="406"/>
      <c r="S20" s="406"/>
      <c r="T20" s="407" t="s">
        <v>57</v>
      </c>
      <c r="U20" s="407"/>
      <c r="V20" s="407"/>
      <c r="W20" s="407"/>
      <c r="X20" s="407"/>
      <c r="Y20" s="407"/>
      <c r="Z20" s="407"/>
      <c r="AA20" s="407"/>
      <c r="AB20" s="408" t="str">
        <f>IF(A20="","",VLOOKUP(A20,基礎データ!$A$9:$M$150,3,0))</f>
        <v/>
      </c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153" t="str">
        <f>IF(A20="","",VLOOKUP(A20,基礎データ!$A$9:$M$150,5,0))</f>
        <v/>
      </c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409" t="str">
        <f>IF(A20="","",VLOOKUP(A20,基礎データ!$A$9:$M$150,12))</f>
        <v/>
      </c>
      <c r="BD20" s="410"/>
      <c r="BE20" s="410"/>
      <c r="BF20" s="410"/>
      <c r="BG20" s="410"/>
      <c r="BH20" s="410"/>
      <c r="BI20" s="410"/>
      <c r="BJ20" s="410"/>
      <c r="BK20" s="410"/>
      <c r="BL20" s="410"/>
      <c r="BM20" s="411"/>
      <c r="BN20" s="413"/>
    </row>
    <row r="21" spans="1:67" ht="19.2" customHeight="1">
      <c r="A21" s="397"/>
      <c r="B21" s="398"/>
      <c r="C21" s="399"/>
      <c r="D21" s="399"/>
      <c r="E21" s="403"/>
      <c r="F21" s="404"/>
      <c r="G21" s="404"/>
      <c r="H21" s="404"/>
      <c r="I21" s="404"/>
      <c r="J21" s="404"/>
      <c r="K21" s="404"/>
      <c r="L21" s="404"/>
      <c r="M21" s="404"/>
      <c r="N21" s="404"/>
      <c r="O21" s="405"/>
      <c r="P21" s="406"/>
      <c r="Q21" s="406"/>
      <c r="R21" s="406"/>
      <c r="S21" s="406"/>
      <c r="T21" s="407"/>
      <c r="U21" s="407"/>
      <c r="V21" s="407"/>
      <c r="W21" s="407"/>
      <c r="X21" s="407"/>
      <c r="Y21" s="407"/>
      <c r="Z21" s="407"/>
      <c r="AA21" s="407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  <c r="AN21" s="408"/>
      <c r="AO21" s="408"/>
      <c r="AP21" s="408"/>
      <c r="AQ21" s="408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344" t="str">
        <f>IF(A20="","",VLOOKUP(A20,基礎データ!$A$9:$M$150,7,0))</f>
        <v/>
      </c>
      <c r="BD21" s="345"/>
      <c r="BE21" s="345"/>
      <c r="BF21" s="345"/>
      <c r="BG21" s="345"/>
      <c r="BH21" s="345"/>
      <c r="BI21" s="345"/>
      <c r="BJ21" s="345"/>
      <c r="BK21" s="345"/>
      <c r="BL21" s="345"/>
      <c r="BM21" s="412"/>
    </row>
    <row r="22" spans="1:67" ht="19.2" customHeight="1">
      <c r="A22" s="397"/>
      <c r="B22" s="398">
        <v>7</v>
      </c>
      <c r="C22" s="399"/>
      <c r="D22" s="399"/>
      <c r="E22" s="400" t="str">
        <f>IF(A22="","",VLOOKUP(A22,基礎データ!$A$9:$M$150,6,0))</f>
        <v/>
      </c>
      <c r="F22" s="401"/>
      <c r="G22" s="401"/>
      <c r="H22" s="401"/>
      <c r="I22" s="401"/>
      <c r="J22" s="401"/>
      <c r="K22" s="401"/>
      <c r="L22" s="401"/>
      <c r="M22" s="401"/>
      <c r="N22" s="401"/>
      <c r="O22" s="402"/>
      <c r="P22" s="406" t="str">
        <f>IF(A22="","",VLOOKUP(A22,基礎データ!$A$9:$M$150,2,0))</f>
        <v/>
      </c>
      <c r="Q22" s="406"/>
      <c r="R22" s="406"/>
      <c r="S22" s="406"/>
      <c r="T22" s="407" t="s">
        <v>58</v>
      </c>
      <c r="U22" s="407"/>
      <c r="V22" s="407"/>
      <c r="W22" s="407"/>
      <c r="X22" s="407"/>
      <c r="Y22" s="407"/>
      <c r="Z22" s="407"/>
      <c r="AA22" s="407"/>
      <c r="AB22" s="408" t="str">
        <f>IF(A22="","",VLOOKUP(A22,基礎データ!$A$9:$M$150,3,0))</f>
        <v/>
      </c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153" t="str">
        <f>IF(A22="","",VLOOKUP(A22,基礎データ!$A$9:$M$150,5,0))</f>
        <v/>
      </c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409" t="str">
        <f>IF(A22="","",VLOOKUP(A22,基礎データ!$A$9:$M$150,12))</f>
        <v/>
      </c>
      <c r="BD22" s="410"/>
      <c r="BE22" s="410"/>
      <c r="BF22" s="410"/>
      <c r="BG22" s="410"/>
      <c r="BH22" s="410"/>
      <c r="BI22" s="410"/>
      <c r="BJ22" s="410"/>
      <c r="BK22" s="410"/>
      <c r="BL22" s="410"/>
      <c r="BM22" s="411"/>
    </row>
    <row r="23" spans="1:67" ht="19.2" customHeight="1">
      <c r="A23" s="397"/>
      <c r="B23" s="398"/>
      <c r="C23" s="399"/>
      <c r="D23" s="399"/>
      <c r="E23" s="403"/>
      <c r="F23" s="404"/>
      <c r="G23" s="404"/>
      <c r="H23" s="404"/>
      <c r="I23" s="404"/>
      <c r="J23" s="404"/>
      <c r="K23" s="404"/>
      <c r="L23" s="404"/>
      <c r="M23" s="404"/>
      <c r="N23" s="404"/>
      <c r="O23" s="405"/>
      <c r="P23" s="406"/>
      <c r="Q23" s="406"/>
      <c r="R23" s="406"/>
      <c r="S23" s="406"/>
      <c r="T23" s="407"/>
      <c r="U23" s="407"/>
      <c r="V23" s="407"/>
      <c r="W23" s="407"/>
      <c r="X23" s="407"/>
      <c r="Y23" s="407"/>
      <c r="Z23" s="407"/>
      <c r="AA23" s="407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344" t="str">
        <f>IF(A22="","",VLOOKUP(A22,基礎データ!$A$9:$M$150,7,0))</f>
        <v/>
      </c>
      <c r="BD23" s="345"/>
      <c r="BE23" s="345"/>
      <c r="BF23" s="345"/>
      <c r="BG23" s="345"/>
      <c r="BH23" s="345"/>
      <c r="BI23" s="345"/>
      <c r="BJ23" s="345"/>
      <c r="BK23" s="345"/>
      <c r="BL23" s="345"/>
      <c r="BM23" s="412"/>
    </row>
    <row r="24" spans="1:67" ht="19.2" customHeight="1">
      <c r="A24" s="397"/>
      <c r="B24" s="398">
        <v>8</v>
      </c>
      <c r="C24" s="399"/>
      <c r="D24" s="399"/>
      <c r="E24" s="400" t="str">
        <f>IF(A24="","",VLOOKUP(A24,基礎データ!$A$9:$M$150,6,0))</f>
        <v/>
      </c>
      <c r="F24" s="401"/>
      <c r="G24" s="401"/>
      <c r="H24" s="401"/>
      <c r="I24" s="401"/>
      <c r="J24" s="401"/>
      <c r="K24" s="401"/>
      <c r="L24" s="401"/>
      <c r="M24" s="401"/>
      <c r="N24" s="401"/>
      <c r="O24" s="402"/>
      <c r="P24" s="406" t="str">
        <f>IF(A24="","",VLOOKUP(A24,基礎データ!$A$9:$M$150,2,0))</f>
        <v/>
      </c>
      <c r="Q24" s="406"/>
      <c r="R24" s="406"/>
      <c r="S24" s="406"/>
      <c r="T24" s="407" t="s">
        <v>59</v>
      </c>
      <c r="U24" s="407"/>
      <c r="V24" s="407"/>
      <c r="W24" s="407"/>
      <c r="X24" s="407"/>
      <c r="Y24" s="407"/>
      <c r="Z24" s="407"/>
      <c r="AA24" s="407"/>
      <c r="AB24" s="408" t="str">
        <f>IF(A24="","",VLOOKUP(A24,基礎データ!$A$9:$M$150,3,0))</f>
        <v/>
      </c>
      <c r="AC24" s="408"/>
      <c r="AD24" s="408"/>
      <c r="AE24" s="408"/>
      <c r="AF24" s="408"/>
      <c r="AG24" s="408"/>
      <c r="AH24" s="408"/>
      <c r="AI24" s="408"/>
      <c r="AJ24" s="408"/>
      <c r="AK24" s="408"/>
      <c r="AL24" s="408"/>
      <c r="AM24" s="408"/>
      <c r="AN24" s="408"/>
      <c r="AO24" s="408"/>
      <c r="AP24" s="408"/>
      <c r="AQ24" s="408"/>
      <c r="AR24" s="153" t="str">
        <f>IF(A24="","",VLOOKUP(A24,基礎データ!$A$9:$M$150,5,0))</f>
        <v/>
      </c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409" t="str">
        <f>IF(A24="","",VLOOKUP(A24,基礎データ!$A$9:$M$150,12))</f>
        <v/>
      </c>
      <c r="BD24" s="410"/>
      <c r="BE24" s="410"/>
      <c r="BF24" s="410"/>
      <c r="BG24" s="410"/>
      <c r="BH24" s="410"/>
      <c r="BI24" s="410"/>
      <c r="BJ24" s="410"/>
      <c r="BK24" s="410"/>
      <c r="BL24" s="410"/>
      <c r="BM24" s="411"/>
    </row>
    <row r="25" spans="1:67" ht="19.2" customHeight="1">
      <c r="A25" s="397"/>
      <c r="B25" s="398"/>
      <c r="C25" s="399"/>
      <c r="D25" s="399"/>
      <c r="E25" s="403"/>
      <c r="F25" s="404"/>
      <c r="G25" s="404"/>
      <c r="H25" s="404"/>
      <c r="I25" s="404"/>
      <c r="J25" s="404"/>
      <c r="K25" s="404"/>
      <c r="L25" s="404"/>
      <c r="M25" s="404"/>
      <c r="N25" s="404"/>
      <c r="O25" s="405"/>
      <c r="P25" s="406"/>
      <c r="Q25" s="406"/>
      <c r="R25" s="406"/>
      <c r="S25" s="406"/>
      <c r="T25" s="407"/>
      <c r="U25" s="407"/>
      <c r="V25" s="407"/>
      <c r="W25" s="407"/>
      <c r="X25" s="407"/>
      <c r="Y25" s="407"/>
      <c r="Z25" s="407"/>
      <c r="AA25" s="407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344" t="str">
        <f>IF(A24="","",VLOOKUP(A24,基礎データ!$A$9:$M$150,7,0))</f>
        <v/>
      </c>
      <c r="BD25" s="345"/>
      <c r="BE25" s="345"/>
      <c r="BF25" s="345"/>
      <c r="BG25" s="345"/>
      <c r="BH25" s="345"/>
      <c r="BI25" s="345"/>
      <c r="BJ25" s="345"/>
      <c r="BK25" s="345"/>
      <c r="BL25" s="345"/>
      <c r="BM25" s="412"/>
      <c r="BN25" s="472" t="s">
        <v>69</v>
      </c>
      <c r="BO25" s="473" t="s">
        <v>70</v>
      </c>
    </row>
    <row r="26" spans="1:67" ht="19.2" customHeight="1">
      <c r="A26" s="397"/>
      <c r="B26" s="398">
        <v>9</v>
      </c>
      <c r="C26" s="399"/>
      <c r="D26" s="399"/>
      <c r="E26" s="400" t="str">
        <f>IF(A26="","",VLOOKUP(A26,基礎データ!$A$9:$M$150,6,0))</f>
        <v/>
      </c>
      <c r="F26" s="401"/>
      <c r="G26" s="401"/>
      <c r="H26" s="401"/>
      <c r="I26" s="401"/>
      <c r="J26" s="401"/>
      <c r="K26" s="401"/>
      <c r="L26" s="401"/>
      <c r="M26" s="401"/>
      <c r="N26" s="401"/>
      <c r="O26" s="402"/>
      <c r="P26" s="406" t="str">
        <f>IF(A26="","",VLOOKUP(A26,基礎データ!$A$9:$M$150,2,0))</f>
        <v/>
      </c>
      <c r="Q26" s="406"/>
      <c r="R26" s="406"/>
      <c r="S26" s="406"/>
      <c r="T26" s="407" t="s">
        <v>60</v>
      </c>
      <c r="U26" s="407"/>
      <c r="V26" s="407"/>
      <c r="W26" s="407"/>
      <c r="X26" s="407"/>
      <c r="Y26" s="407"/>
      <c r="Z26" s="407"/>
      <c r="AA26" s="407"/>
      <c r="AB26" s="408" t="str">
        <f>IF(A26="","",VLOOKUP(A26,基礎データ!$A$9:$M$150,3,0))</f>
        <v/>
      </c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  <c r="AN26" s="408"/>
      <c r="AO26" s="408"/>
      <c r="AP26" s="408"/>
      <c r="AQ26" s="408"/>
      <c r="AR26" s="153" t="str">
        <f>IF(A26="","",VLOOKUP(A26,基礎データ!$A$9:$M$150,5,0))</f>
        <v/>
      </c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409" t="str">
        <f>IF(A26="","",VLOOKUP(A26,基礎データ!$A$9:$M$150,12))</f>
        <v/>
      </c>
      <c r="BD26" s="410"/>
      <c r="BE26" s="410"/>
      <c r="BF26" s="410"/>
      <c r="BG26" s="410"/>
      <c r="BH26" s="410"/>
      <c r="BI26" s="410"/>
      <c r="BJ26" s="410"/>
      <c r="BK26" s="410"/>
      <c r="BL26" s="410"/>
      <c r="BM26" s="411"/>
      <c r="BN26" s="472"/>
      <c r="BO26" s="473"/>
    </row>
    <row r="27" spans="1:67" ht="19.2" customHeight="1">
      <c r="A27" s="397"/>
      <c r="B27" s="398"/>
      <c r="C27" s="399"/>
      <c r="D27" s="399"/>
      <c r="E27" s="403"/>
      <c r="F27" s="404"/>
      <c r="G27" s="404"/>
      <c r="H27" s="404"/>
      <c r="I27" s="404"/>
      <c r="J27" s="404"/>
      <c r="K27" s="404"/>
      <c r="L27" s="404"/>
      <c r="M27" s="404"/>
      <c r="N27" s="404"/>
      <c r="O27" s="405"/>
      <c r="P27" s="406"/>
      <c r="Q27" s="406"/>
      <c r="R27" s="406"/>
      <c r="S27" s="406"/>
      <c r="T27" s="407"/>
      <c r="U27" s="407"/>
      <c r="V27" s="407"/>
      <c r="W27" s="407"/>
      <c r="X27" s="407"/>
      <c r="Y27" s="407"/>
      <c r="Z27" s="407"/>
      <c r="AA27" s="407"/>
      <c r="AB27" s="408"/>
      <c r="AC27" s="408"/>
      <c r="AD27" s="408"/>
      <c r="AE27" s="408"/>
      <c r="AF27" s="408"/>
      <c r="AG27" s="408"/>
      <c r="AH27" s="408"/>
      <c r="AI27" s="408"/>
      <c r="AJ27" s="408"/>
      <c r="AK27" s="408"/>
      <c r="AL27" s="408"/>
      <c r="AM27" s="408"/>
      <c r="AN27" s="408"/>
      <c r="AO27" s="408"/>
      <c r="AP27" s="408"/>
      <c r="AQ27" s="408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344" t="str">
        <f>IF(A26="","",VLOOKUP(A26,基礎データ!$A$9:$M$150,7,0))</f>
        <v/>
      </c>
      <c r="BD27" s="345"/>
      <c r="BE27" s="345"/>
      <c r="BF27" s="345"/>
      <c r="BG27" s="345"/>
      <c r="BH27" s="345"/>
      <c r="BI27" s="345"/>
      <c r="BJ27" s="345"/>
      <c r="BK27" s="345"/>
      <c r="BL27" s="345"/>
      <c r="BM27" s="412"/>
      <c r="BN27" s="472"/>
      <c r="BO27" s="473"/>
    </row>
    <row r="28" spans="1:67" ht="19.2" customHeight="1">
      <c r="A28" s="397"/>
      <c r="B28" s="398">
        <v>10</v>
      </c>
      <c r="C28" s="399"/>
      <c r="D28" s="399"/>
      <c r="E28" s="400" t="str">
        <f>IF(A28="","",VLOOKUP(A28,基礎データ!$A$9:$M$150,6,0))</f>
        <v/>
      </c>
      <c r="F28" s="401"/>
      <c r="G28" s="401"/>
      <c r="H28" s="401"/>
      <c r="I28" s="401"/>
      <c r="J28" s="401"/>
      <c r="K28" s="401"/>
      <c r="L28" s="401"/>
      <c r="M28" s="401"/>
      <c r="N28" s="401"/>
      <c r="O28" s="402"/>
      <c r="P28" s="406" t="str">
        <f>IF(A28="","",VLOOKUP(A28,基礎データ!$A$9:$M$150,2,0))</f>
        <v/>
      </c>
      <c r="Q28" s="406"/>
      <c r="R28" s="406"/>
      <c r="S28" s="406"/>
      <c r="T28" s="407" t="s">
        <v>61</v>
      </c>
      <c r="U28" s="407"/>
      <c r="V28" s="407"/>
      <c r="W28" s="407"/>
      <c r="X28" s="407"/>
      <c r="Y28" s="407"/>
      <c r="Z28" s="407"/>
      <c r="AA28" s="407"/>
      <c r="AB28" s="408" t="str">
        <f>IF(A28="","",VLOOKUP(A28,基礎データ!$A$9:$M$150,3,0))</f>
        <v/>
      </c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153" t="str">
        <f>IF(A28="","",VLOOKUP(A28,基礎データ!$A$9:$M$150,5,0))</f>
        <v/>
      </c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409" t="str">
        <f>IF(A28="","",VLOOKUP(A28,基礎データ!$A$9:$M$150,12))</f>
        <v/>
      </c>
      <c r="BD28" s="410"/>
      <c r="BE28" s="410"/>
      <c r="BF28" s="410"/>
      <c r="BG28" s="410"/>
      <c r="BH28" s="410"/>
      <c r="BI28" s="410"/>
      <c r="BJ28" s="410"/>
      <c r="BK28" s="410"/>
      <c r="BL28" s="410"/>
      <c r="BM28" s="411"/>
      <c r="BN28" s="472"/>
      <c r="BO28" s="473"/>
    </row>
    <row r="29" spans="1:67" ht="19.2" customHeight="1">
      <c r="A29" s="397"/>
      <c r="B29" s="398"/>
      <c r="C29" s="399"/>
      <c r="D29" s="399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5"/>
      <c r="P29" s="406"/>
      <c r="Q29" s="406"/>
      <c r="R29" s="406"/>
      <c r="S29" s="406"/>
      <c r="T29" s="407"/>
      <c r="U29" s="407"/>
      <c r="V29" s="407"/>
      <c r="W29" s="407"/>
      <c r="X29" s="407"/>
      <c r="Y29" s="407"/>
      <c r="Z29" s="407"/>
      <c r="AA29" s="407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344" t="str">
        <f>IF(A28="","",VLOOKUP(A28,基礎データ!$A$9:$M$150,7,0))</f>
        <v/>
      </c>
      <c r="BD29" s="345"/>
      <c r="BE29" s="345"/>
      <c r="BF29" s="345"/>
      <c r="BG29" s="345"/>
      <c r="BH29" s="345"/>
      <c r="BI29" s="345"/>
      <c r="BJ29" s="345"/>
      <c r="BK29" s="345"/>
      <c r="BL29" s="345"/>
      <c r="BM29" s="412"/>
      <c r="BN29" s="472"/>
      <c r="BO29" s="473"/>
    </row>
    <row r="30" spans="1:67" ht="19.2" customHeight="1">
      <c r="A30" s="397"/>
      <c r="B30" s="398">
        <v>11</v>
      </c>
      <c r="C30" s="399"/>
      <c r="D30" s="399"/>
      <c r="E30" s="400" t="str">
        <f>IF(A30="","",VLOOKUP(A30,基礎データ!$A$9:$M$150,6,0))</f>
        <v/>
      </c>
      <c r="F30" s="401"/>
      <c r="G30" s="401"/>
      <c r="H30" s="401"/>
      <c r="I30" s="401"/>
      <c r="J30" s="401"/>
      <c r="K30" s="401"/>
      <c r="L30" s="401"/>
      <c r="M30" s="401"/>
      <c r="N30" s="401"/>
      <c r="O30" s="402"/>
      <c r="P30" s="406" t="str">
        <f>IF(A30="","",VLOOKUP(A30,基礎データ!$A$9:$M$150,2,0))</f>
        <v/>
      </c>
      <c r="Q30" s="406"/>
      <c r="R30" s="406"/>
      <c r="S30" s="406"/>
      <c r="T30" s="407" t="s">
        <v>62</v>
      </c>
      <c r="U30" s="407"/>
      <c r="V30" s="407"/>
      <c r="W30" s="407"/>
      <c r="X30" s="407"/>
      <c r="Y30" s="407"/>
      <c r="Z30" s="407"/>
      <c r="AA30" s="407"/>
      <c r="AB30" s="408" t="str">
        <f>IF(A30="","",VLOOKUP(A30,基礎データ!$A$9:$M$150,3,0))</f>
        <v/>
      </c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08"/>
      <c r="AR30" s="153" t="str">
        <f>IF(A30="","",VLOOKUP(A30,基礎データ!$A$9:$M$150,5,0))</f>
        <v/>
      </c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409" t="str">
        <f>IF(A30="","",VLOOKUP(A30,基礎データ!$A$9:$M$150,12))</f>
        <v/>
      </c>
      <c r="BD30" s="410"/>
      <c r="BE30" s="410"/>
      <c r="BF30" s="410"/>
      <c r="BG30" s="410"/>
      <c r="BH30" s="410"/>
      <c r="BI30" s="410"/>
      <c r="BJ30" s="410"/>
      <c r="BK30" s="410"/>
      <c r="BL30" s="410"/>
      <c r="BM30" s="411"/>
      <c r="BN30" s="472"/>
      <c r="BO30" s="473"/>
    </row>
    <row r="31" spans="1:67" ht="19.2" customHeight="1">
      <c r="A31" s="397"/>
      <c r="B31" s="398"/>
      <c r="C31" s="399"/>
      <c r="D31" s="399"/>
      <c r="E31" s="403"/>
      <c r="F31" s="404"/>
      <c r="G31" s="404"/>
      <c r="H31" s="404"/>
      <c r="I31" s="404"/>
      <c r="J31" s="404"/>
      <c r="K31" s="404"/>
      <c r="L31" s="404"/>
      <c r="M31" s="404"/>
      <c r="N31" s="404"/>
      <c r="O31" s="405"/>
      <c r="P31" s="406"/>
      <c r="Q31" s="406"/>
      <c r="R31" s="406"/>
      <c r="S31" s="406"/>
      <c r="T31" s="407"/>
      <c r="U31" s="407"/>
      <c r="V31" s="407"/>
      <c r="W31" s="407"/>
      <c r="X31" s="407"/>
      <c r="Y31" s="407"/>
      <c r="Z31" s="407"/>
      <c r="AA31" s="407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344" t="str">
        <f>IF(A30="","",VLOOKUP(A30,基礎データ!$A$9:$M$150,7,0))</f>
        <v/>
      </c>
      <c r="BD31" s="345"/>
      <c r="BE31" s="345"/>
      <c r="BF31" s="345"/>
      <c r="BG31" s="345"/>
      <c r="BH31" s="345"/>
      <c r="BI31" s="345"/>
      <c r="BJ31" s="345"/>
      <c r="BK31" s="345"/>
      <c r="BL31" s="345"/>
      <c r="BM31" s="412"/>
      <c r="BN31" s="472"/>
      <c r="BO31" s="473"/>
    </row>
    <row r="32" spans="1:67" ht="19.2" customHeight="1">
      <c r="A32" s="397"/>
      <c r="B32" s="398">
        <v>12</v>
      </c>
      <c r="C32" s="399"/>
      <c r="D32" s="399"/>
      <c r="E32" s="400" t="str">
        <f>IF(A32="","",VLOOKUP(A32,基礎データ!$A$9:$M$150,6,0))</f>
        <v/>
      </c>
      <c r="F32" s="401"/>
      <c r="G32" s="401"/>
      <c r="H32" s="401"/>
      <c r="I32" s="401"/>
      <c r="J32" s="401"/>
      <c r="K32" s="401"/>
      <c r="L32" s="401"/>
      <c r="M32" s="401"/>
      <c r="N32" s="401"/>
      <c r="O32" s="402"/>
      <c r="P32" s="406" t="str">
        <f>IF(A32="","",VLOOKUP(A32,基礎データ!$A$9:$M$150,2,0))</f>
        <v/>
      </c>
      <c r="Q32" s="406"/>
      <c r="R32" s="406"/>
      <c r="S32" s="406"/>
      <c r="T32" s="407" t="s">
        <v>62</v>
      </c>
      <c r="U32" s="407"/>
      <c r="V32" s="407"/>
      <c r="W32" s="407"/>
      <c r="X32" s="407"/>
      <c r="Y32" s="407"/>
      <c r="Z32" s="407"/>
      <c r="AA32" s="407"/>
      <c r="AB32" s="408" t="str">
        <f>IF(A32="","",VLOOKUP(A32,基礎データ!$A$9:$M$150,3,0))</f>
        <v/>
      </c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153" t="str">
        <f>IF(A32="","",VLOOKUP(A32,基礎データ!$A$9:$M$150,5,0))</f>
        <v/>
      </c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09" t="str">
        <f>IF(A32="","",VLOOKUP(A32,基礎データ!$A$9:$M$150,12))</f>
        <v/>
      </c>
      <c r="BD32" s="410"/>
      <c r="BE32" s="410"/>
      <c r="BF32" s="410"/>
      <c r="BG32" s="410"/>
      <c r="BH32" s="410"/>
      <c r="BI32" s="410"/>
      <c r="BJ32" s="410"/>
      <c r="BK32" s="410"/>
      <c r="BL32" s="410"/>
      <c r="BM32" s="411"/>
      <c r="BN32" s="472"/>
      <c r="BO32" s="473"/>
    </row>
    <row r="33" spans="1:67" ht="19.2" customHeight="1">
      <c r="A33" s="397"/>
      <c r="B33" s="398"/>
      <c r="C33" s="399"/>
      <c r="D33" s="399"/>
      <c r="E33" s="403"/>
      <c r="F33" s="404"/>
      <c r="G33" s="404"/>
      <c r="H33" s="404"/>
      <c r="I33" s="404"/>
      <c r="J33" s="404"/>
      <c r="K33" s="404"/>
      <c r="L33" s="404"/>
      <c r="M33" s="404"/>
      <c r="N33" s="404"/>
      <c r="O33" s="405"/>
      <c r="P33" s="406"/>
      <c r="Q33" s="406"/>
      <c r="R33" s="406"/>
      <c r="S33" s="406"/>
      <c r="T33" s="407"/>
      <c r="U33" s="407"/>
      <c r="V33" s="407"/>
      <c r="W33" s="407"/>
      <c r="X33" s="407"/>
      <c r="Y33" s="407"/>
      <c r="Z33" s="407"/>
      <c r="AA33" s="407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  <c r="AN33" s="408"/>
      <c r="AO33" s="408"/>
      <c r="AP33" s="408"/>
      <c r="AQ33" s="408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344" t="str">
        <f>IF(A32="","",VLOOKUP(A32,基礎データ!$A$9:$M$150,7,0))</f>
        <v/>
      </c>
      <c r="BD33" s="345"/>
      <c r="BE33" s="345"/>
      <c r="BF33" s="345"/>
      <c r="BG33" s="345"/>
      <c r="BH33" s="345"/>
      <c r="BI33" s="345"/>
      <c r="BJ33" s="345"/>
      <c r="BK33" s="345"/>
      <c r="BL33" s="345"/>
      <c r="BM33" s="412"/>
      <c r="BN33" s="472"/>
      <c r="BO33" s="473"/>
    </row>
    <row r="34" spans="1:67" ht="19.2" customHeight="1">
      <c r="A34" s="397"/>
      <c r="B34" s="398">
        <v>13</v>
      </c>
      <c r="C34" s="399"/>
      <c r="D34" s="399"/>
      <c r="E34" s="400" t="str">
        <f>IF(A34="","",VLOOKUP(A34,基礎データ!$A$9:$M$150,6,0))</f>
        <v/>
      </c>
      <c r="F34" s="401"/>
      <c r="G34" s="401"/>
      <c r="H34" s="401"/>
      <c r="I34" s="401"/>
      <c r="J34" s="401"/>
      <c r="K34" s="401"/>
      <c r="L34" s="401"/>
      <c r="M34" s="401"/>
      <c r="N34" s="401"/>
      <c r="O34" s="402"/>
      <c r="P34" s="406" t="str">
        <f>IF(A34="","",VLOOKUP(A34,基礎データ!$A$9:$M$150,2,0))</f>
        <v/>
      </c>
      <c r="Q34" s="406"/>
      <c r="R34" s="406"/>
      <c r="S34" s="406"/>
      <c r="T34" s="407" t="s">
        <v>62</v>
      </c>
      <c r="U34" s="407"/>
      <c r="V34" s="407"/>
      <c r="W34" s="407"/>
      <c r="X34" s="407"/>
      <c r="Y34" s="407"/>
      <c r="Z34" s="407"/>
      <c r="AA34" s="407"/>
      <c r="AB34" s="408" t="str">
        <f>IF(A34="","",VLOOKUP(A34,基礎データ!$A$9:$M$150,3,0))</f>
        <v/>
      </c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153" t="str">
        <f>IF(A34="","",VLOOKUP(A34,基礎データ!$A$9:$M$150,5,0))</f>
        <v/>
      </c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409" t="str">
        <f>IF(A34="","",VLOOKUP(A34,基礎データ!$A$9:$M$150,12))</f>
        <v/>
      </c>
      <c r="BD34" s="410"/>
      <c r="BE34" s="410"/>
      <c r="BF34" s="410"/>
      <c r="BG34" s="410"/>
      <c r="BH34" s="410"/>
      <c r="BI34" s="410"/>
      <c r="BJ34" s="410"/>
      <c r="BK34" s="410"/>
      <c r="BL34" s="410"/>
      <c r="BM34" s="411"/>
      <c r="BN34" s="472"/>
      <c r="BO34" s="473"/>
    </row>
    <row r="35" spans="1:67" ht="19.2" customHeight="1">
      <c r="A35" s="397"/>
      <c r="B35" s="398"/>
      <c r="C35" s="399"/>
      <c r="D35" s="399"/>
      <c r="E35" s="403"/>
      <c r="F35" s="404"/>
      <c r="G35" s="404"/>
      <c r="H35" s="404"/>
      <c r="I35" s="404"/>
      <c r="J35" s="404"/>
      <c r="K35" s="404"/>
      <c r="L35" s="404"/>
      <c r="M35" s="404"/>
      <c r="N35" s="404"/>
      <c r="O35" s="405"/>
      <c r="P35" s="406"/>
      <c r="Q35" s="406"/>
      <c r="R35" s="406"/>
      <c r="S35" s="406"/>
      <c r="T35" s="407"/>
      <c r="U35" s="407"/>
      <c r="V35" s="407"/>
      <c r="W35" s="407"/>
      <c r="X35" s="407"/>
      <c r="Y35" s="407"/>
      <c r="Z35" s="407"/>
      <c r="AA35" s="407"/>
      <c r="AB35" s="408"/>
      <c r="AC35" s="408"/>
      <c r="AD35" s="408"/>
      <c r="AE35" s="408"/>
      <c r="AF35" s="408"/>
      <c r="AG35" s="408"/>
      <c r="AH35" s="408"/>
      <c r="AI35" s="408"/>
      <c r="AJ35" s="408"/>
      <c r="AK35" s="408"/>
      <c r="AL35" s="408"/>
      <c r="AM35" s="408"/>
      <c r="AN35" s="408"/>
      <c r="AO35" s="408"/>
      <c r="AP35" s="408"/>
      <c r="AQ35" s="408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344" t="str">
        <f>IF(A34="","",VLOOKUP(A34,基礎データ!$A$9:$M$150,7,0))</f>
        <v/>
      </c>
      <c r="BD35" s="345"/>
      <c r="BE35" s="345"/>
      <c r="BF35" s="345"/>
      <c r="BG35" s="345"/>
      <c r="BH35" s="345"/>
      <c r="BI35" s="345"/>
      <c r="BJ35" s="345"/>
      <c r="BK35" s="345"/>
      <c r="BL35" s="345"/>
      <c r="BM35" s="412"/>
      <c r="BN35" s="472"/>
      <c r="BO35" s="473"/>
    </row>
    <row r="36" spans="1:67" ht="19.2" customHeight="1">
      <c r="A36" s="397"/>
      <c r="B36" s="398">
        <v>14</v>
      </c>
      <c r="C36" s="399"/>
      <c r="D36" s="399"/>
      <c r="E36" s="400" t="str">
        <f>IF(A36="","",VLOOKUP(A36,基礎データ!$A$9:$M$150,6,0))</f>
        <v/>
      </c>
      <c r="F36" s="401"/>
      <c r="G36" s="401"/>
      <c r="H36" s="401"/>
      <c r="I36" s="401"/>
      <c r="J36" s="401"/>
      <c r="K36" s="401"/>
      <c r="L36" s="401"/>
      <c r="M36" s="401"/>
      <c r="N36" s="401"/>
      <c r="O36" s="402"/>
      <c r="P36" s="406" t="str">
        <f>IF(A36="","",VLOOKUP(A36,基礎データ!$A$9:$M$150,2,0))</f>
        <v/>
      </c>
      <c r="Q36" s="406"/>
      <c r="R36" s="406"/>
      <c r="S36" s="406"/>
      <c r="T36" s="407" t="s">
        <v>62</v>
      </c>
      <c r="U36" s="407"/>
      <c r="V36" s="407"/>
      <c r="W36" s="407"/>
      <c r="X36" s="407"/>
      <c r="Y36" s="407"/>
      <c r="Z36" s="407"/>
      <c r="AA36" s="407"/>
      <c r="AB36" s="408" t="str">
        <f>IF(A36="","",VLOOKUP(A36,基礎データ!$A$9:$M$150,3,0))</f>
        <v/>
      </c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153" t="str">
        <f>IF(A36="","",VLOOKUP(A36,基礎データ!$A$9:$M$150,5,0))</f>
        <v/>
      </c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409" t="str">
        <f>IF(A36="","",VLOOKUP(A36,基礎データ!$A$9:$M$150,12))</f>
        <v/>
      </c>
      <c r="BD36" s="410"/>
      <c r="BE36" s="410"/>
      <c r="BF36" s="410"/>
      <c r="BG36" s="410"/>
      <c r="BH36" s="410"/>
      <c r="BI36" s="410"/>
      <c r="BJ36" s="410"/>
      <c r="BK36" s="410"/>
      <c r="BL36" s="410"/>
      <c r="BM36" s="411"/>
      <c r="BN36" s="472"/>
      <c r="BO36" s="473"/>
    </row>
    <row r="37" spans="1:67" ht="19.2" customHeight="1">
      <c r="A37" s="397"/>
      <c r="B37" s="398"/>
      <c r="C37" s="399"/>
      <c r="D37" s="399"/>
      <c r="E37" s="403"/>
      <c r="F37" s="404"/>
      <c r="G37" s="404"/>
      <c r="H37" s="404"/>
      <c r="I37" s="404"/>
      <c r="J37" s="404"/>
      <c r="K37" s="404"/>
      <c r="L37" s="404"/>
      <c r="M37" s="404"/>
      <c r="N37" s="404"/>
      <c r="O37" s="405"/>
      <c r="P37" s="406"/>
      <c r="Q37" s="406"/>
      <c r="R37" s="406"/>
      <c r="S37" s="406"/>
      <c r="T37" s="407"/>
      <c r="U37" s="407"/>
      <c r="V37" s="407"/>
      <c r="W37" s="407"/>
      <c r="X37" s="407"/>
      <c r="Y37" s="407"/>
      <c r="Z37" s="407"/>
      <c r="AA37" s="407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344" t="str">
        <f>IF(A36="","",VLOOKUP(A36,基礎データ!$A$9:$M$150,7,0))</f>
        <v/>
      </c>
      <c r="BD37" s="345"/>
      <c r="BE37" s="345"/>
      <c r="BF37" s="345"/>
      <c r="BG37" s="345"/>
      <c r="BH37" s="345"/>
      <c r="BI37" s="345"/>
      <c r="BJ37" s="345"/>
      <c r="BK37" s="345"/>
      <c r="BL37" s="345"/>
      <c r="BM37" s="412"/>
      <c r="BN37" s="472"/>
      <c r="BO37" s="473"/>
    </row>
    <row r="38" spans="1:67" ht="19.2" customHeight="1">
      <c r="A38" s="397"/>
      <c r="B38" s="398">
        <v>15</v>
      </c>
      <c r="C38" s="399"/>
      <c r="D38" s="399"/>
      <c r="E38" s="400" t="str">
        <f>IF(A38="","",VLOOKUP(A38,基礎データ!$A$9:$M$150,6,0))</f>
        <v/>
      </c>
      <c r="F38" s="401"/>
      <c r="G38" s="401"/>
      <c r="H38" s="401"/>
      <c r="I38" s="401"/>
      <c r="J38" s="401"/>
      <c r="K38" s="401"/>
      <c r="L38" s="401"/>
      <c r="M38" s="401"/>
      <c r="N38" s="401"/>
      <c r="O38" s="402"/>
      <c r="P38" s="406" t="str">
        <f>IF(A38="","",VLOOKUP(A38,基礎データ!$A$9:$M$150,2,0))</f>
        <v/>
      </c>
      <c r="Q38" s="406"/>
      <c r="R38" s="406"/>
      <c r="S38" s="406"/>
      <c r="T38" s="407" t="s">
        <v>62</v>
      </c>
      <c r="U38" s="407"/>
      <c r="V38" s="407"/>
      <c r="W38" s="407"/>
      <c r="X38" s="407"/>
      <c r="Y38" s="407"/>
      <c r="Z38" s="407"/>
      <c r="AA38" s="407"/>
      <c r="AB38" s="408" t="str">
        <f>IF(A38="","",VLOOKUP(A38,基礎データ!$A$9:$M$150,3,0))</f>
        <v/>
      </c>
      <c r="AC38" s="408"/>
      <c r="AD38" s="408"/>
      <c r="AE38" s="408"/>
      <c r="AF38" s="408"/>
      <c r="AG38" s="408"/>
      <c r="AH38" s="408"/>
      <c r="AI38" s="408"/>
      <c r="AJ38" s="408"/>
      <c r="AK38" s="408"/>
      <c r="AL38" s="408"/>
      <c r="AM38" s="408"/>
      <c r="AN38" s="408"/>
      <c r="AO38" s="408"/>
      <c r="AP38" s="408"/>
      <c r="AQ38" s="408"/>
      <c r="AR38" s="153" t="str">
        <f>IF(A38="","",VLOOKUP(A38,基礎データ!$A$9:$M$150,5,0))</f>
        <v/>
      </c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409" t="str">
        <f>IF(A38="","",VLOOKUP(A38,基礎データ!$A$9:$M$150,12))</f>
        <v/>
      </c>
      <c r="BD38" s="410"/>
      <c r="BE38" s="410"/>
      <c r="BF38" s="410"/>
      <c r="BG38" s="410"/>
      <c r="BH38" s="410"/>
      <c r="BI38" s="410"/>
      <c r="BJ38" s="410"/>
      <c r="BK38" s="410"/>
      <c r="BL38" s="410"/>
      <c r="BM38" s="411"/>
      <c r="BN38" s="472"/>
      <c r="BO38" s="473"/>
    </row>
    <row r="39" spans="1:67" ht="19.2" customHeight="1">
      <c r="A39" s="397"/>
      <c r="B39" s="398"/>
      <c r="C39" s="399"/>
      <c r="D39" s="399"/>
      <c r="E39" s="403"/>
      <c r="F39" s="404"/>
      <c r="G39" s="404"/>
      <c r="H39" s="404"/>
      <c r="I39" s="404"/>
      <c r="J39" s="404"/>
      <c r="K39" s="404"/>
      <c r="L39" s="404"/>
      <c r="M39" s="404"/>
      <c r="N39" s="404"/>
      <c r="O39" s="405"/>
      <c r="P39" s="406"/>
      <c r="Q39" s="406"/>
      <c r="R39" s="406"/>
      <c r="S39" s="406"/>
      <c r="T39" s="407"/>
      <c r="U39" s="407"/>
      <c r="V39" s="407"/>
      <c r="W39" s="407"/>
      <c r="X39" s="407"/>
      <c r="Y39" s="407"/>
      <c r="Z39" s="407"/>
      <c r="AA39" s="407"/>
      <c r="AB39" s="408"/>
      <c r="AC39" s="408"/>
      <c r="AD39" s="408"/>
      <c r="AE39" s="408"/>
      <c r="AF39" s="408"/>
      <c r="AG39" s="408"/>
      <c r="AH39" s="408"/>
      <c r="AI39" s="408"/>
      <c r="AJ39" s="408"/>
      <c r="AK39" s="408"/>
      <c r="AL39" s="408"/>
      <c r="AM39" s="408"/>
      <c r="AN39" s="408"/>
      <c r="AO39" s="408"/>
      <c r="AP39" s="408"/>
      <c r="AQ39" s="408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344" t="str">
        <f>IF(A38="","",VLOOKUP(A38,基礎データ!$A$9:$M$150,7,0))</f>
        <v/>
      </c>
      <c r="BD39" s="345"/>
      <c r="BE39" s="345"/>
      <c r="BF39" s="345"/>
      <c r="BG39" s="345"/>
      <c r="BH39" s="345"/>
      <c r="BI39" s="345"/>
      <c r="BJ39" s="345"/>
      <c r="BK39" s="345"/>
      <c r="BL39" s="345"/>
      <c r="BM39" s="412"/>
      <c r="BN39" s="472"/>
      <c r="BO39" s="473"/>
    </row>
    <row r="40" spans="1:67" ht="19.2" customHeight="1">
      <c r="A40" s="397"/>
      <c r="B40" s="398">
        <v>16</v>
      </c>
      <c r="C40" s="399"/>
      <c r="D40" s="399"/>
      <c r="E40" s="400" t="str">
        <f>IF(A40="","",VLOOKUP(A40,基礎データ!$A$9:$M$150,6,0))</f>
        <v/>
      </c>
      <c r="F40" s="401"/>
      <c r="G40" s="401"/>
      <c r="H40" s="401"/>
      <c r="I40" s="401"/>
      <c r="J40" s="401"/>
      <c r="K40" s="401"/>
      <c r="L40" s="401"/>
      <c r="M40" s="401"/>
      <c r="N40" s="401"/>
      <c r="O40" s="402"/>
      <c r="P40" s="406" t="str">
        <f>IF(A40="","",VLOOKUP(A40,基礎データ!$A$9:$M$150,2,0))</f>
        <v/>
      </c>
      <c r="Q40" s="406"/>
      <c r="R40" s="406"/>
      <c r="S40" s="406"/>
      <c r="T40" s="407" t="s">
        <v>62</v>
      </c>
      <c r="U40" s="407"/>
      <c r="V40" s="407"/>
      <c r="W40" s="407"/>
      <c r="X40" s="407"/>
      <c r="Y40" s="407"/>
      <c r="Z40" s="407"/>
      <c r="AA40" s="407"/>
      <c r="AB40" s="408" t="str">
        <f>IF(A40="","",VLOOKUP(A40,基礎データ!$A$9:$M$150,3,0))</f>
        <v/>
      </c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8"/>
      <c r="AP40" s="408"/>
      <c r="AQ40" s="408"/>
      <c r="AR40" s="153" t="str">
        <f>IF(A40="","",VLOOKUP(A40,基礎データ!$A$9:$M$150,5,0))</f>
        <v/>
      </c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409" t="str">
        <f>IF(A40="","",VLOOKUP(A40,基礎データ!$A$9:$M$150,12))</f>
        <v/>
      </c>
      <c r="BD40" s="410"/>
      <c r="BE40" s="410"/>
      <c r="BF40" s="410"/>
      <c r="BG40" s="410"/>
      <c r="BH40" s="410"/>
      <c r="BI40" s="410"/>
      <c r="BJ40" s="410"/>
      <c r="BK40" s="410"/>
      <c r="BL40" s="410"/>
      <c r="BM40" s="411"/>
      <c r="BN40" s="472"/>
      <c r="BO40" s="473"/>
    </row>
    <row r="41" spans="1:67" ht="19.2" customHeight="1">
      <c r="A41" s="397"/>
      <c r="B41" s="398"/>
      <c r="C41" s="399"/>
      <c r="D41" s="399"/>
      <c r="E41" s="403"/>
      <c r="F41" s="404"/>
      <c r="G41" s="404"/>
      <c r="H41" s="404"/>
      <c r="I41" s="404"/>
      <c r="J41" s="404"/>
      <c r="K41" s="404"/>
      <c r="L41" s="404"/>
      <c r="M41" s="404"/>
      <c r="N41" s="404"/>
      <c r="O41" s="405"/>
      <c r="P41" s="406"/>
      <c r="Q41" s="406"/>
      <c r="R41" s="406"/>
      <c r="S41" s="406"/>
      <c r="T41" s="407"/>
      <c r="U41" s="407"/>
      <c r="V41" s="407"/>
      <c r="W41" s="407"/>
      <c r="X41" s="407"/>
      <c r="Y41" s="407"/>
      <c r="Z41" s="407"/>
      <c r="AA41" s="407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344" t="str">
        <f>IF(A40="","",VLOOKUP(A40,基礎データ!$A$9:$M$150,7,0))</f>
        <v/>
      </c>
      <c r="BD41" s="345"/>
      <c r="BE41" s="345"/>
      <c r="BF41" s="345"/>
      <c r="BG41" s="345"/>
      <c r="BH41" s="345"/>
      <c r="BI41" s="345"/>
      <c r="BJ41" s="345"/>
      <c r="BK41" s="345"/>
      <c r="BL41" s="345"/>
      <c r="BM41" s="412"/>
      <c r="BN41" s="472"/>
      <c r="BO41" s="473"/>
    </row>
    <row r="42" spans="1:67" ht="19.2" customHeight="1">
      <c r="A42" s="397"/>
      <c r="B42" s="398">
        <v>17</v>
      </c>
      <c r="C42" s="399"/>
      <c r="D42" s="399"/>
      <c r="E42" s="400" t="str">
        <f>IF(A42="","",VLOOKUP(A42,基礎データ!$A$9:$M$150,6,0))</f>
        <v/>
      </c>
      <c r="F42" s="401"/>
      <c r="G42" s="401"/>
      <c r="H42" s="401"/>
      <c r="I42" s="401"/>
      <c r="J42" s="401"/>
      <c r="K42" s="401"/>
      <c r="L42" s="401"/>
      <c r="M42" s="401"/>
      <c r="N42" s="401"/>
      <c r="O42" s="402"/>
      <c r="P42" s="406" t="str">
        <f>IF(A42="","",VLOOKUP(A42,基礎データ!$A$9:$M$150,2,0))</f>
        <v/>
      </c>
      <c r="Q42" s="406"/>
      <c r="R42" s="406"/>
      <c r="S42" s="406"/>
      <c r="T42" s="407" t="s">
        <v>62</v>
      </c>
      <c r="U42" s="407"/>
      <c r="V42" s="407"/>
      <c r="W42" s="407"/>
      <c r="X42" s="407"/>
      <c r="Y42" s="407"/>
      <c r="Z42" s="407"/>
      <c r="AA42" s="407"/>
      <c r="AB42" s="408" t="str">
        <f>IF(A42="","",VLOOKUP(A42,基礎データ!$A$9:$M$150,3,0))</f>
        <v/>
      </c>
      <c r="AC42" s="408"/>
      <c r="AD42" s="408"/>
      <c r="AE42" s="408"/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408"/>
      <c r="AQ42" s="408"/>
      <c r="AR42" s="153" t="str">
        <f>IF(A42="","",VLOOKUP(A42,基礎データ!$A$9:$M$150,5,0))</f>
        <v/>
      </c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409" t="str">
        <f>IF(A42="","",VLOOKUP(A42,基礎データ!$A$9:$M$150,12))</f>
        <v/>
      </c>
      <c r="BD42" s="410"/>
      <c r="BE42" s="410"/>
      <c r="BF42" s="410"/>
      <c r="BG42" s="410"/>
      <c r="BH42" s="410"/>
      <c r="BI42" s="410"/>
      <c r="BJ42" s="410"/>
      <c r="BK42" s="410"/>
      <c r="BL42" s="410"/>
      <c r="BM42" s="411"/>
      <c r="BN42" s="472"/>
      <c r="BO42" s="473"/>
    </row>
    <row r="43" spans="1:67" ht="19.2" customHeight="1">
      <c r="A43" s="397"/>
      <c r="B43" s="398"/>
      <c r="C43" s="399"/>
      <c r="D43" s="399"/>
      <c r="E43" s="403"/>
      <c r="F43" s="404"/>
      <c r="G43" s="404"/>
      <c r="H43" s="404"/>
      <c r="I43" s="404"/>
      <c r="J43" s="404"/>
      <c r="K43" s="404"/>
      <c r="L43" s="404"/>
      <c r="M43" s="404"/>
      <c r="N43" s="404"/>
      <c r="O43" s="405"/>
      <c r="P43" s="406"/>
      <c r="Q43" s="406"/>
      <c r="R43" s="406"/>
      <c r="S43" s="406"/>
      <c r="T43" s="407"/>
      <c r="U43" s="407"/>
      <c r="V43" s="407"/>
      <c r="W43" s="407"/>
      <c r="X43" s="407"/>
      <c r="Y43" s="407"/>
      <c r="Z43" s="407"/>
      <c r="AA43" s="407"/>
      <c r="AB43" s="408"/>
      <c r="AC43" s="408"/>
      <c r="AD43" s="408"/>
      <c r="AE43" s="408"/>
      <c r="AF43" s="408"/>
      <c r="AG43" s="408"/>
      <c r="AH43" s="408"/>
      <c r="AI43" s="408"/>
      <c r="AJ43" s="408"/>
      <c r="AK43" s="408"/>
      <c r="AL43" s="408"/>
      <c r="AM43" s="408"/>
      <c r="AN43" s="408"/>
      <c r="AO43" s="408"/>
      <c r="AP43" s="408"/>
      <c r="AQ43" s="408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344" t="str">
        <f>IF(A42="","",VLOOKUP(A42,基礎データ!$A$9:$M$150,7,0))</f>
        <v/>
      </c>
      <c r="BD43" s="345"/>
      <c r="BE43" s="345"/>
      <c r="BF43" s="345"/>
      <c r="BG43" s="345"/>
      <c r="BH43" s="345"/>
      <c r="BI43" s="345"/>
      <c r="BJ43" s="345"/>
      <c r="BK43" s="345"/>
      <c r="BL43" s="345"/>
      <c r="BM43" s="412"/>
      <c r="BN43" s="472"/>
      <c r="BO43" s="473"/>
    </row>
    <row r="44" spans="1:67" ht="19.2" customHeight="1">
      <c r="A44" s="397"/>
      <c r="B44" s="398">
        <v>18</v>
      </c>
      <c r="C44" s="399"/>
      <c r="D44" s="399"/>
      <c r="E44" s="400" t="str">
        <f>IF(A44="","",VLOOKUP(A44,基礎データ!$A$9:$M$150,6,0))</f>
        <v/>
      </c>
      <c r="F44" s="401"/>
      <c r="G44" s="401"/>
      <c r="H44" s="401"/>
      <c r="I44" s="401"/>
      <c r="J44" s="401"/>
      <c r="K44" s="401"/>
      <c r="L44" s="401"/>
      <c r="M44" s="401"/>
      <c r="N44" s="401"/>
      <c r="O44" s="402"/>
      <c r="P44" s="406" t="str">
        <f>IF(A44="","",VLOOKUP(A44,基礎データ!$A$9:$M$150,2,0))</f>
        <v/>
      </c>
      <c r="Q44" s="406"/>
      <c r="R44" s="406"/>
      <c r="S44" s="406"/>
      <c r="T44" s="407" t="s">
        <v>62</v>
      </c>
      <c r="U44" s="407"/>
      <c r="V44" s="407"/>
      <c r="W44" s="407"/>
      <c r="X44" s="407"/>
      <c r="Y44" s="407"/>
      <c r="Z44" s="407"/>
      <c r="AA44" s="407"/>
      <c r="AB44" s="408" t="str">
        <f>IF(A44="","",VLOOKUP(A44,基礎データ!$A$9:$M$150,3,0))</f>
        <v/>
      </c>
      <c r="AC44" s="408"/>
      <c r="AD44" s="408"/>
      <c r="AE44" s="408"/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153" t="str">
        <f>IF(A44="","",VLOOKUP(A44,基礎データ!$A$9:$M$150,5,0))</f>
        <v/>
      </c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409" t="str">
        <f>IF(A44="","",VLOOKUP(A44,基礎データ!$A$9:$M$150,12))</f>
        <v/>
      </c>
      <c r="BD44" s="410"/>
      <c r="BE44" s="410"/>
      <c r="BF44" s="410"/>
      <c r="BG44" s="410"/>
      <c r="BH44" s="410"/>
      <c r="BI44" s="410"/>
      <c r="BJ44" s="410"/>
      <c r="BK44" s="410"/>
      <c r="BL44" s="410"/>
      <c r="BM44" s="411"/>
      <c r="BN44" s="472"/>
      <c r="BO44" s="473"/>
    </row>
    <row r="45" spans="1:67" ht="19.2" customHeight="1">
      <c r="A45" s="397"/>
      <c r="B45" s="398"/>
      <c r="C45" s="399"/>
      <c r="D45" s="399"/>
      <c r="E45" s="403"/>
      <c r="F45" s="404"/>
      <c r="G45" s="404"/>
      <c r="H45" s="404"/>
      <c r="I45" s="404"/>
      <c r="J45" s="404"/>
      <c r="K45" s="404"/>
      <c r="L45" s="404"/>
      <c r="M45" s="404"/>
      <c r="N45" s="404"/>
      <c r="O45" s="405"/>
      <c r="P45" s="406"/>
      <c r="Q45" s="406"/>
      <c r="R45" s="406"/>
      <c r="S45" s="406"/>
      <c r="T45" s="407"/>
      <c r="U45" s="407"/>
      <c r="V45" s="407"/>
      <c r="W45" s="407"/>
      <c r="X45" s="407"/>
      <c r="Y45" s="407"/>
      <c r="Z45" s="407"/>
      <c r="AA45" s="407"/>
      <c r="AB45" s="408"/>
      <c r="AC45" s="408"/>
      <c r="AD45" s="408"/>
      <c r="AE45" s="408"/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408"/>
      <c r="AQ45" s="408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344" t="str">
        <f>IF(A44="","",VLOOKUP(A44,基礎データ!$A$9:$M$150,7,0))</f>
        <v/>
      </c>
      <c r="BD45" s="345"/>
      <c r="BE45" s="345"/>
      <c r="BF45" s="345"/>
      <c r="BG45" s="345"/>
      <c r="BH45" s="345"/>
      <c r="BI45" s="345"/>
      <c r="BJ45" s="345"/>
      <c r="BK45" s="345"/>
      <c r="BL45" s="345"/>
      <c r="BM45" s="412"/>
      <c r="BN45" s="472"/>
      <c r="BO45" s="473"/>
    </row>
    <row r="46" spans="1:67" ht="19.2" customHeight="1">
      <c r="A46" s="397"/>
      <c r="B46" s="398">
        <v>19</v>
      </c>
      <c r="C46" s="399"/>
      <c r="D46" s="399"/>
      <c r="E46" s="400" t="str">
        <f>IF(A46="","",VLOOKUP(A46,基礎データ!$A$9:$M$150,6,0))</f>
        <v/>
      </c>
      <c r="F46" s="401"/>
      <c r="G46" s="401"/>
      <c r="H46" s="401"/>
      <c r="I46" s="401"/>
      <c r="J46" s="401"/>
      <c r="K46" s="401"/>
      <c r="L46" s="401"/>
      <c r="M46" s="401"/>
      <c r="N46" s="401"/>
      <c r="O46" s="402"/>
      <c r="P46" s="406" t="str">
        <f>IF(A46="","",VLOOKUP(A46,基礎データ!$A$9:$M$150,2,0))</f>
        <v/>
      </c>
      <c r="Q46" s="406"/>
      <c r="R46" s="406"/>
      <c r="S46" s="406"/>
      <c r="T46" s="407" t="s">
        <v>62</v>
      </c>
      <c r="U46" s="407"/>
      <c r="V46" s="407"/>
      <c r="W46" s="407"/>
      <c r="X46" s="407"/>
      <c r="Y46" s="407"/>
      <c r="Z46" s="407"/>
      <c r="AA46" s="407"/>
      <c r="AB46" s="408" t="str">
        <f>IF(A46="","",VLOOKUP(A46,基礎データ!$A$9:$M$150,3,0))</f>
        <v/>
      </c>
      <c r="AC46" s="408"/>
      <c r="AD46" s="408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  <c r="AR46" s="153" t="str">
        <f>IF(A46="","",VLOOKUP(A46,基礎データ!$A$9:$M$150,5,0))</f>
        <v/>
      </c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409" t="str">
        <f>IF(A46="","",VLOOKUP(A46,基礎データ!$A$9:$M$150,12))</f>
        <v/>
      </c>
      <c r="BD46" s="410"/>
      <c r="BE46" s="410"/>
      <c r="BF46" s="410"/>
      <c r="BG46" s="410"/>
      <c r="BH46" s="410"/>
      <c r="BI46" s="410"/>
      <c r="BJ46" s="410"/>
      <c r="BK46" s="410"/>
      <c r="BL46" s="410"/>
      <c r="BM46" s="411"/>
      <c r="BN46" s="472"/>
      <c r="BO46" s="473"/>
    </row>
    <row r="47" spans="1:67" ht="19.2" customHeight="1">
      <c r="A47" s="397"/>
      <c r="B47" s="398"/>
      <c r="C47" s="399"/>
      <c r="D47" s="399"/>
      <c r="E47" s="403"/>
      <c r="F47" s="404"/>
      <c r="G47" s="404"/>
      <c r="H47" s="404"/>
      <c r="I47" s="404"/>
      <c r="J47" s="404"/>
      <c r="K47" s="404"/>
      <c r="L47" s="404"/>
      <c r="M47" s="404"/>
      <c r="N47" s="404"/>
      <c r="O47" s="405"/>
      <c r="P47" s="406"/>
      <c r="Q47" s="406"/>
      <c r="R47" s="406"/>
      <c r="S47" s="406"/>
      <c r="T47" s="407"/>
      <c r="U47" s="407"/>
      <c r="V47" s="407"/>
      <c r="W47" s="407"/>
      <c r="X47" s="407"/>
      <c r="Y47" s="407"/>
      <c r="Z47" s="407"/>
      <c r="AA47" s="407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344" t="str">
        <f>IF(A46="","",VLOOKUP(A46,基礎データ!$A$9:$M$150,7,0))</f>
        <v/>
      </c>
      <c r="BD47" s="345"/>
      <c r="BE47" s="345"/>
      <c r="BF47" s="345"/>
      <c r="BG47" s="345"/>
      <c r="BH47" s="345"/>
      <c r="BI47" s="345"/>
      <c r="BJ47" s="345"/>
      <c r="BK47" s="345"/>
      <c r="BL47" s="345"/>
      <c r="BM47" s="412"/>
      <c r="BN47" s="472"/>
      <c r="BO47" s="473"/>
    </row>
    <row r="48" spans="1:67" ht="19.2" customHeight="1">
      <c r="A48" s="397"/>
      <c r="B48" s="398">
        <v>20</v>
      </c>
      <c r="C48" s="399"/>
      <c r="D48" s="399"/>
      <c r="E48" s="400" t="str">
        <f>IF(A48="","",VLOOKUP(A48,基礎データ!$A$9:$M$150,6,0))</f>
        <v/>
      </c>
      <c r="F48" s="401"/>
      <c r="G48" s="401"/>
      <c r="H48" s="401"/>
      <c r="I48" s="401"/>
      <c r="J48" s="401"/>
      <c r="K48" s="401"/>
      <c r="L48" s="401"/>
      <c r="M48" s="401"/>
      <c r="N48" s="401"/>
      <c r="O48" s="402"/>
      <c r="P48" s="406" t="str">
        <f>IF(A48="","",VLOOKUP(A48,基礎データ!$A$9:$M$150,2,0))</f>
        <v/>
      </c>
      <c r="Q48" s="406"/>
      <c r="R48" s="406"/>
      <c r="S48" s="406"/>
      <c r="T48" s="407" t="s">
        <v>62</v>
      </c>
      <c r="U48" s="407"/>
      <c r="V48" s="407"/>
      <c r="W48" s="407"/>
      <c r="X48" s="407"/>
      <c r="Y48" s="407"/>
      <c r="Z48" s="407"/>
      <c r="AA48" s="407"/>
      <c r="AB48" s="408" t="str">
        <f>IF(A48="","",VLOOKUP(A48,基礎データ!$A$9:$M$150,3,0))</f>
        <v/>
      </c>
      <c r="AC48" s="408"/>
      <c r="AD48" s="408"/>
      <c r="AE48" s="408"/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408"/>
      <c r="AQ48" s="408"/>
      <c r="AR48" s="153" t="str">
        <f>IF(A48="","",VLOOKUP(A48,基礎データ!$A$9:$M$150,5,0))</f>
        <v/>
      </c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409" t="str">
        <f>IF(A48="","",VLOOKUP(A48,基礎データ!$A$9:$M$150,12))</f>
        <v/>
      </c>
      <c r="BD48" s="410"/>
      <c r="BE48" s="410"/>
      <c r="BF48" s="410"/>
      <c r="BG48" s="410"/>
      <c r="BH48" s="410"/>
      <c r="BI48" s="410"/>
      <c r="BJ48" s="410"/>
      <c r="BK48" s="410"/>
      <c r="BL48" s="410"/>
      <c r="BM48" s="411"/>
      <c r="BN48" s="472"/>
      <c r="BO48" s="473"/>
    </row>
    <row r="49" spans="1:67" ht="19.2" customHeight="1">
      <c r="A49" s="397"/>
      <c r="B49" s="398"/>
      <c r="C49" s="399"/>
      <c r="D49" s="399"/>
      <c r="E49" s="403"/>
      <c r="F49" s="404"/>
      <c r="G49" s="404"/>
      <c r="H49" s="404"/>
      <c r="I49" s="404"/>
      <c r="J49" s="404"/>
      <c r="K49" s="404"/>
      <c r="L49" s="404"/>
      <c r="M49" s="404"/>
      <c r="N49" s="404"/>
      <c r="O49" s="405"/>
      <c r="P49" s="406"/>
      <c r="Q49" s="406"/>
      <c r="R49" s="406"/>
      <c r="S49" s="406"/>
      <c r="T49" s="407"/>
      <c r="U49" s="407"/>
      <c r="V49" s="407"/>
      <c r="W49" s="407"/>
      <c r="X49" s="407"/>
      <c r="Y49" s="407"/>
      <c r="Z49" s="407"/>
      <c r="AA49" s="407"/>
      <c r="AB49" s="408"/>
      <c r="AC49" s="408"/>
      <c r="AD49" s="408"/>
      <c r="AE49" s="408"/>
      <c r="AF49" s="408"/>
      <c r="AG49" s="408"/>
      <c r="AH49" s="408"/>
      <c r="AI49" s="408"/>
      <c r="AJ49" s="408"/>
      <c r="AK49" s="408"/>
      <c r="AL49" s="408"/>
      <c r="AM49" s="408"/>
      <c r="AN49" s="408"/>
      <c r="AO49" s="408"/>
      <c r="AP49" s="408"/>
      <c r="AQ49" s="408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344" t="str">
        <f>IF(A48="","",VLOOKUP(A48,基礎データ!$A$9:$M$150,7,0))</f>
        <v/>
      </c>
      <c r="BD49" s="345"/>
      <c r="BE49" s="345"/>
      <c r="BF49" s="345"/>
      <c r="BG49" s="345"/>
      <c r="BH49" s="345"/>
      <c r="BI49" s="345"/>
      <c r="BJ49" s="345"/>
      <c r="BK49" s="345"/>
      <c r="BL49" s="345"/>
      <c r="BM49" s="412"/>
      <c r="BN49" s="472"/>
      <c r="BO49" s="473"/>
    </row>
    <row r="50" spans="1:67" ht="19.2" customHeight="1">
      <c r="A50" s="397"/>
      <c r="B50" s="398"/>
      <c r="C50" s="399"/>
      <c r="D50" s="399"/>
      <c r="E50" s="400" t="str">
        <f>IF(A50="","",VLOOKUP(A50,基礎データ!$A$9:$M$150,6,0))</f>
        <v/>
      </c>
      <c r="F50" s="401"/>
      <c r="G50" s="401"/>
      <c r="H50" s="401"/>
      <c r="I50" s="401"/>
      <c r="J50" s="401"/>
      <c r="K50" s="401"/>
      <c r="L50" s="401"/>
      <c r="M50" s="401"/>
      <c r="N50" s="401"/>
      <c r="O50" s="402"/>
      <c r="P50" s="406" t="str">
        <f>IF(A50="","",VLOOKUP(A50,基礎データ!$A$9:$M$150,2,0))</f>
        <v/>
      </c>
      <c r="Q50" s="406"/>
      <c r="R50" s="406"/>
      <c r="S50" s="406"/>
      <c r="T50" s="407" t="s">
        <v>63</v>
      </c>
      <c r="U50" s="407"/>
      <c r="V50" s="407"/>
      <c r="W50" s="407"/>
      <c r="X50" s="407"/>
      <c r="Y50" s="407"/>
      <c r="Z50" s="407"/>
      <c r="AA50" s="407"/>
      <c r="AB50" s="408" t="str">
        <f>IF(A50="","",VLOOKUP(A50,基礎データ!$A$9:$M$150,3,0))</f>
        <v/>
      </c>
      <c r="AC50" s="408"/>
      <c r="AD50" s="408"/>
      <c r="AE50" s="408"/>
      <c r="AF50" s="408"/>
      <c r="AG50" s="408"/>
      <c r="AH50" s="408"/>
      <c r="AI50" s="408"/>
      <c r="AJ50" s="408"/>
      <c r="AK50" s="408"/>
      <c r="AL50" s="408"/>
      <c r="AM50" s="408"/>
      <c r="AN50" s="408"/>
      <c r="AO50" s="408"/>
      <c r="AP50" s="408"/>
      <c r="AQ50" s="408"/>
      <c r="AR50" s="153" t="str">
        <f>IF(A50="","",VLOOKUP(A50,基礎データ!$A$9:$M$150,5,0))</f>
        <v/>
      </c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409" t="str">
        <f>IF(A50="","",VLOOKUP(A50,基礎データ!$A$9:$M$150,12))</f>
        <v/>
      </c>
      <c r="BD50" s="410"/>
      <c r="BE50" s="410"/>
      <c r="BF50" s="410"/>
      <c r="BG50" s="410"/>
      <c r="BH50" s="410"/>
      <c r="BI50" s="410"/>
      <c r="BJ50" s="410"/>
      <c r="BK50" s="410"/>
      <c r="BL50" s="410"/>
      <c r="BM50" s="411"/>
    </row>
    <row r="51" spans="1:67" ht="19.2" customHeight="1" thickBot="1">
      <c r="A51" s="397"/>
      <c r="B51" s="480"/>
      <c r="C51" s="481"/>
      <c r="D51" s="481"/>
      <c r="E51" s="482"/>
      <c r="F51" s="483"/>
      <c r="G51" s="483"/>
      <c r="H51" s="483"/>
      <c r="I51" s="483"/>
      <c r="J51" s="483"/>
      <c r="K51" s="483"/>
      <c r="L51" s="483"/>
      <c r="M51" s="483"/>
      <c r="N51" s="483"/>
      <c r="O51" s="484"/>
      <c r="P51" s="485"/>
      <c r="Q51" s="485"/>
      <c r="R51" s="485"/>
      <c r="S51" s="485"/>
      <c r="T51" s="478"/>
      <c r="U51" s="478"/>
      <c r="V51" s="478"/>
      <c r="W51" s="478"/>
      <c r="X51" s="478"/>
      <c r="Y51" s="478"/>
      <c r="Z51" s="478"/>
      <c r="AA51" s="478"/>
      <c r="AB51" s="479"/>
      <c r="AC51" s="479"/>
      <c r="AD51" s="479"/>
      <c r="AE51" s="479"/>
      <c r="AF51" s="479"/>
      <c r="AG51" s="479"/>
      <c r="AH51" s="479"/>
      <c r="AI51" s="479"/>
      <c r="AJ51" s="479"/>
      <c r="AK51" s="479"/>
      <c r="AL51" s="479"/>
      <c r="AM51" s="479"/>
      <c r="AN51" s="479"/>
      <c r="AO51" s="479"/>
      <c r="AP51" s="479"/>
      <c r="AQ51" s="47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474" t="str">
        <f>IF(A50="","",VLOOKUP(A50,基礎データ!$A$9:$M$150,7,0))</f>
        <v/>
      </c>
      <c r="BD51" s="475"/>
      <c r="BE51" s="475"/>
      <c r="BF51" s="475"/>
      <c r="BG51" s="475"/>
      <c r="BH51" s="475"/>
      <c r="BI51" s="475"/>
      <c r="BJ51" s="475"/>
      <c r="BK51" s="475"/>
      <c r="BL51" s="475"/>
      <c r="BM51" s="476"/>
    </row>
    <row r="52" spans="1:67" ht="18" customHeight="1"/>
    <row r="53" spans="1:67" ht="23.4">
      <c r="J53" s="24" t="s">
        <v>66</v>
      </c>
    </row>
    <row r="54" spans="1:67" ht="10.5" customHeight="1"/>
    <row r="56" spans="1:67" ht="16.2">
      <c r="N56" s="298" t="s">
        <v>135</v>
      </c>
      <c r="O56" s="298"/>
      <c r="P56" s="298"/>
      <c r="Q56" s="292"/>
      <c r="R56" s="292"/>
      <c r="S56" s="292"/>
      <c r="T56" s="298" t="s">
        <v>14</v>
      </c>
      <c r="U56" s="298"/>
      <c r="V56" s="298"/>
      <c r="W56" s="292"/>
      <c r="X56" s="292"/>
      <c r="Y56" s="292"/>
      <c r="Z56" s="298" t="s">
        <v>16</v>
      </c>
      <c r="AA56" s="298"/>
      <c r="AB56" s="298"/>
      <c r="AC56" s="292"/>
      <c r="AD56" s="292"/>
      <c r="AE56" s="292"/>
      <c r="AF56" s="298" t="s">
        <v>67</v>
      </c>
      <c r="AG56" s="298"/>
      <c r="AH56" s="298"/>
    </row>
    <row r="59" spans="1:67" ht="28.5" customHeight="1">
      <c r="AF59" s="145" t="s">
        <v>68</v>
      </c>
      <c r="AG59" s="145"/>
      <c r="AH59" s="145"/>
      <c r="AI59" s="145"/>
      <c r="AJ59" s="145"/>
      <c r="AP59" s="477">
        <f>基礎データ!D4</f>
        <v>0</v>
      </c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K59" s="20" t="s">
        <v>2</v>
      </c>
    </row>
  </sheetData>
  <mergeCells count="225">
    <mergeCell ref="AP6:BM7"/>
    <mergeCell ref="B6:I7"/>
    <mergeCell ref="B8:I8"/>
    <mergeCell ref="Z8:AC8"/>
    <mergeCell ref="AT8:AW8"/>
    <mergeCell ref="J6:AG7"/>
    <mergeCell ref="AD8:AS8"/>
    <mergeCell ref="AX8:BM8"/>
    <mergeCell ref="J8:Y8"/>
    <mergeCell ref="B14:D15"/>
    <mergeCell ref="T16:AA17"/>
    <mergeCell ref="E12:O13"/>
    <mergeCell ref="E16:O17"/>
    <mergeCell ref="P16:S17"/>
    <mergeCell ref="A42:A43"/>
    <mergeCell ref="A44:A45"/>
    <mergeCell ref="P12:S13"/>
    <mergeCell ref="AH6:AO7"/>
    <mergeCell ref="T22:AA23"/>
    <mergeCell ref="P20:S21"/>
    <mergeCell ref="T20:AA21"/>
    <mergeCell ref="AB20:AQ21"/>
    <mergeCell ref="AB24:AQ25"/>
    <mergeCell ref="AB12:AQ13"/>
    <mergeCell ref="B18:D19"/>
    <mergeCell ref="B9:D9"/>
    <mergeCell ref="B10:D11"/>
    <mergeCell ref="P10:S11"/>
    <mergeCell ref="BC10:BM10"/>
    <mergeCell ref="BC9:BM9"/>
    <mergeCell ref="AB14:AQ15"/>
    <mergeCell ref="AR16:BB17"/>
    <mergeCell ref="BC11:BM11"/>
    <mergeCell ref="AR12:BB13"/>
    <mergeCell ref="BC12:BM12"/>
    <mergeCell ref="BC13:BM13"/>
    <mergeCell ref="AR14:BB15"/>
    <mergeCell ref="AB16:AQ17"/>
    <mergeCell ref="BC16:BM16"/>
    <mergeCell ref="BC17:BM17"/>
    <mergeCell ref="AR9:BB9"/>
    <mergeCell ref="AB9:AQ9"/>
    <mergeCell ref="AR10:BB11"/>
    <mergeCell ref="AB10:AQ11"/>
    <mergeCell ref="AB30:AQ31"/>
    <mergeCell ref="E24:O25"/>
    <mergeCell ref="BC29:BM29"/>
    <mergeCell ref="P24:S25"/>
    <mergeCell ref="E36:O37"/>
    <mergeCell ref="P36:S37"/>
    <mergeCell ref="E30:O31"/>
    <mergeCell ref="P30:S31"/>
    <mergeCell ref="BC14:BM14"/>
    <mergeCell ref="BC15:BM15"/>
    <mergeCell ref="E20:O21"/>
    <mergeCell ref="P14:S15"/>
    <mergeCell ref="T14:AA15"/>
    <mergeCell ref="AB18:AQ19"/>
    <mergeCell ref="E18:O19"/>
    <mergeCell ref="P18:S19"/>
    <mergeCell ref="T18:AA19"/>
    <mergeCell ref="AR34:BB35"/>
    <mergeCell ref="AR32:BB33"/>
    <mergeCell ref="BC32:BM32"/>
    <mergeCell ref="AR30:BB31"/>
    <mergeCell ref="BC30:BM30"/>
    <mergeCell ref="BC31:BM31"/>
    <mergeCell ref="P28:S29"/>
    <mergeCell ref="B50:D51"/>
    <mergeCell ref="E50:O51"/>
    <mergeCell ref="B28:D29"/>
    <mergeCell ref="B30:D31"/>
    <mergeCell ref="B36:D37"/>
    <mergeCell ref="B38:D39"/>
    <mergeCell ref="B40:D41"/>
    <mergeCell ref="B48:D49"/>
    <mergeCell ref="B46:D47"/>
    <mergeCell ref="B32:D33"/>
    <mergeCell ref="B34:D35"/>
    <mergeCell ref="E32:O33"/>
    <mergeCell ref="B42:D43"/>
    <mergeCell ref="E42:O43"/>
    <mergeCell ref="E28:O29"/>
    <mergeCell ref="E40:O41"/>
    <mergeCell ref="I3:L3"/>
    <mergeCell ref="X3:Y3"/>
    <mergeCell ref="X4:Y4"/>
    <mergeCell ref="M3:O3"/>
    <mergeCell ref="E34:O35"/>
    <mergeCell ref="B20:D21"/>
    <mergeCell ref="B22:D23"/>
    <mergeCell ref="B24:D25"/>
    <mergeCell ref="B26:D27"/>
    <mergeCell ref="T26:AA27"/>
    <mergeCell ref="E22:O23"/>
    <mergeCell ref="P22:S23"/>
    <mergeCell ref="E26:O27"/>
    <mergeCell ref="P26:S27"/>
    <mergeCell ref="T28:AA29"/>
    <mergeCell ref="T10:AA11"/>
    <mergeCell ref="T9:AA9"/>
    <mergeCell ref="T12:AA13"/>
    <mergeCell ref="B16:D17"/>
    <mergeCell ref="E9:O9"/>
    <mergeCell ref="P9:S9"/>
    <mergeCell ref="E10:O11"/>
    <mergeCell ref="E14:O15"/>
    <mergeCell ref="B12:D13"/>
    <mergeCell ref="BC18:BM18"/>
    <mergeCell ref="BC19:BM19"/>
    <mergeCell ref="BC23:BM23"/>
    <mergeCell ref="AB22:AQ23"/>
    <mergeCell ref="AR22:BB23"/>
    <mergeCell ref="BC22:BM22"/>
    <mergeCell ref="AB26:AQ27"/>
    <mergeCell ref="AR20:BB21"/>
    <mergeCell ref="BC20:BM20"/>
    <mergeCell ref="BC21:BM21"/>
    <mergeCell ref="BC25:BM25"/>
    <mergeCell ref="BC26:BM26"/>
    <mergeCell ref="BC27:BM27"/>
    <mergeCell ref="AR24:BB25"/>
    <mergeCell ref="BC24:BM24"/>
    <mergeCell ref="AR26:BB27"/>
    <mergeCell ref="AR18:BB19"/>
    <mergeCell ref="P40:S41"/>
    <mergeCell ref="P3:S3"/>
    <mergeCell ref="BC41:BM41"/>
    <mergeCell ref="AB38:AQ39"/>
    <mergeCell ref="BC36:BM36"/>
    <mergeCell ref="BC37:BM37"/>
    <mergeCell ref="BC38:BM38"/>
    <mergeCell ref="BC39:BM39"/>
    <mergeCell ref="AR36:BB37"/>
    <mergeCell ref="AR38:BB39"/>
    <mergeCell ref="AR40:BB41"/>
    <mergeCell ref="T36:AA37"/>
    <mergeCell ref="AB36:AQ37"/>
    <mergeCell ref="P32:S33"/>
    <mergeCell ref="T32:AA33"/>
    <mergeCell ref="AB32:AQ33"/>
    <mergeCell ref="P34:S35"/>
    <mergeCell ref="BC33:BM33"/>
    <mergeCell ref="AC3:BA4"/>
    <mergeCell ref="AB28:AQ29"/>
    <mergeCell ref="AR28:BB29"/>
    <mergeCell ref="BC28:BM28"/>
    <mergeCell ref="T30:AA31"/>
    <mergeCell ref="T34:AA35"/>
    <mergeCell ref="AP59:BG59"/>
    <mergeCell ref="AF59:AJ59"/>
    <mergeCell ref="BC51:BM51"/>
    <mergeCell ref="BC49:BM49"/>
    <mergeCell ref="AR50:BB51"/>
    <mergeCell ref="T48:AA49"/>
    <mergeCell ref="E46:O47"/>
    <mergeCell ref="N56:P56"/>
    <mergeCell ref="Q56:S56"/>
    <mergeCell ref="T56:V56"/>
    <mergeCell ref="W56:Y56"/>
    <mergeCell ref="P50:S51"/>
    <mergeCell ref="E48:O49"/>
    <mergeCell ref="P48:S49"/>
    <mergeCell ref="BN25:BN49"/>
    <mergeCell ref="BO25:BO49"/>
    <mergeCell ref="Z56:AB56"/>
    <mergeCell ref="AC56:AE56"/>
    <mergeCell ref="AF56:AH56"/>
    <mergeCell ref="T38:AA39"/>
    <mergeCell ref="BC50:BM50"/>
    <mergeCell ref="BC40:BM40"/>
    <mergeCell ref="T46:AA47"/>
    <mergeCell ref="AB46:AQ47"/>
    <mergeCell ref="BC46:BM46"/>
    <mergeCell ref="BC47:BM47"/>
    <mergeCell ref="BC48:BM48"/>
    <mergeCell ref="AR48:BB49"/>
    <mergeCell ref="AR46:BB47"/>
    <mergeCell ref="AB40:AQ41"/>
    <mergeCell ref="T40:AA41"/>
    <mergeCell ref="AB48:AQ49"/>
    <mergeCell ref="T50:AA51"/>
    <mergeCell ref="AB50:AQ51"/>
    <mergeCell ref="BC34:BM34"/>
    <mergeCell ref="BC35:BM35"/>
    <mergeCell ref="T24:AA25"/>
    <mergeCell ref="AB34:AQ35"/>
    <mergeCell ref="A1:BO1"/>
    <mergeCell ref="BN11:BN20"/>
    <mergeCell ref="A32:A33"/>
    <mergeCell ref="A46:A47"/>
    <mergeCell ref="A48:A49"/>
    <mergeCell ref="A50:A51"/>
    <mergeCell ref="A34:A35"/>
    <mergeCell ref="A36:A37"/>
    <mergeCell ref="A38:A39"/>
    <mergeCell ref="A40:A41"/>
    <mergeCell ref="A20:A21"/>
    <mergeCell ref="A10:A11"/>
    <mergeCell ref="A12:A13"/>
    <mergeCell ref="A14:A15"/>
    <mergeCell ref="A16:A17"/>
    <mergeCell ref="A18:A19"/>
    <mergeCell ref="P46:S47"/>
    <mergeCell ref="A22:A23"/>
    <mergeCell ref="A24:A25"/>
    <mergeCell ref="A26:A27"/>
    <mergeCell ref="A28:A29"/>
    <mergeCell ref="A30:A31"/>
    <mergeCell ref="E38:O39"/>
    <mergeCell ref="P38:S39"/>
    <mergeCell ref="P42:S43"/>
    <mergeCell ref="T42:AA43"/>
    <mergeCell ref="AB42:AQ43"/>
    <mergeCell ref="AR42:BB43"/>
    <mergeCell ref="BC42:BM42"/>
    <mergeCell ref="BC43:BM43"/>
    <mergeCell ref="B44:D45"/>
    <mergeCell ref="E44:O45"/>
    <mergeCell ref="P44:S45"/>
    <mergeCell ref="T44:AA45"/>
    <mergeCell ref="AB44:AQ45"/>
    <mergeCell ref="AR44:BB45"/>
    <mergeCell ref="BC44:BM44"/>
    <mergeCell ref="BC45:BM45"/>
  </mergeCells>
  <phoneticPr fontId="1"/>
  <printOptions horizontalCentered="1"/>
  <pageMargins left="0.39370078740157483" right="0.39370078740157483" top="0.48" bottom="0.62" header="0.34" footer="0.51181102362204722"/>
  <pageSetup paperSize="9" scale="68" orientation="portrait" r:id="rId1"/>
  <headerFooter alignWithMargins="0"/>
  <ignoredErrors>
    <ignoredError sqref="BC12:BC50" 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54"/>
  <sheetViews>
    <sheetView zoomScaleNormal="100" workbookViewId="0"/>
  </sheetViews>
  <sheetFormatPr defaultColWidth="8.88671875" defaultRowHeight="13.2"/>
  <cols>
    <col min="1" max="1" width="3.21875" style="25" customWidth="1"/>
    <col min="2" max="2" width="3.21875" style="1" customWidth="1"/>
    <col min="3" max="50" width="1.77734375" style="2" customWidth="1"/>
    <col min="51" max="16384" width="8.88671875" style="2"/>
  </cols>
  <sheetData>
    <row r="1" spans="1:50" ht="28.8" thickBot="1">
      <c r="L1" s="486" t="s">
        <v>38</v>
      </c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486"/>
    </row>
    <row r="2" spans="1:50" ht="21.6" customHeight="1" thickTop="1"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</row>
    <row r="3" spans="1:50" ht="17.399999999999999" customHeight="1">
      <c r="M3" s="27"/>
      <c r="N3" s="28" t="s">
        <v>118</v>
      </c>
      <c r="Z3" s="20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8"/>
    </row>
    <row r="4" spans="1:50" ht="17.399999999999999" customHeight="1" thickBot="1">
      <c r="Z4" s="2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1"/>
    </row>
    <row r="5" spans="1:50" ht="17.399999999999999" customHeight="1">
      <c r="C5" s="487" t="s">
        <v>27</v>
      </c>
      <c r="D5" s="488"/>
      <c r="E5" s="488"/>
      <c r="F5" s="488"/>
      <c r="G5" s="488"/>
      <c r="H5" s="488"/>
      <c r="I5" s="491">
        <f>基礎データ!D2</f>
        <v>0</v>
      </c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3"/>
      <c r="AD5" s="488" t="s">
        <v>28</v>
      </c>
      <c r="AE5" s="488"/>
      <c r="AF5" s="488"/>
      <c r="AG5" s="488"/>
      <c r="AH5" s="488"/>
      <c r="AI5" s="488"/>
      <c r="AJ5" s="497">
        <f>基礎データ!D3</f>
        <v>0</v>
      </c>
      <c r="AK5" s="498"/>
      <c r="AL5" s="498"/>
      <c r="AM5" s="498"/>
      <c r="AN5" s="498"/>
      <c r="AO5" s="498"/>
      <c r="AP5" s="498"/>
      <c r="AQ5" s="498"/>
      <c r="AR5" s="498"/>
      <c r="AS5" s="498"/>
      <c r="AT5" s="498"/>
      <c r="AU5" s="498"/>
      <c r="AV5" s="498"/>
      <c r="AW5" s="498"/>
      <c r="AX5" s="499"/>
    </row>
    <row r="6" spans="1:50" ht="17.399999999999999" customHeight="1">
      <c r="C6" s="489"/>
      <c r="D6" s="490"/>
      <c r="E6" s="490"/>
      <c r="F6" s="490"/>
      <c r="G6" s="490"/>
      <c r="H6" s="490"/>
      <c r="I6" s="494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6"/>
      <c r="AD6" s="490"/>
      <c r="AE6" s="490"/>
      <c r="AF6" s="490"/>
      <c r="AG6" s="490"/>
      <c r="AH6" s="490"/>
      <c r="AI6" s="490"/>
      <c r="AJ6" s="500"/>
      <c r="AK6" s="501"/>
      <c r="AL6" s="501"/>
      <c r="AM6" s="501"/>
      <c r="AN6" s="501"/>
      <c r="AO6" s="501"/>
      <c r="AP6" s="501"/>
      <c r="AQ6" s="501"/>
      <c r="AR6" s="501"/>
      <c r="AS6" s="501"/>
      <c r="AT6" s="501"/>
      <c r="AU6" s="501"/>
      <c r="AV6" s="501"/>
      <c r="AW6" s="501"/>
      <c r="AX6" s="502"/>
    </row>
    <row r="7" spans="1:50" ht="34.950000000000003" customHeight="1">
      <c r="C7" s="489" t="s">
        <v>29</v>
      </c>
      <c r="D7" s="490"/>
      <c r="E7" s="490"/>
      <c r="F7" s="490"/>
      <c r="G7" s="490"/>
      <c r="H7" s="490"/>
      <c r="I7" s="503">
        <f>基礎データ!D5</f>
        <v>0</v>
      </c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5"/>
      <c r="V7" s="506" t="s">
        <v>0</v>
      </c>
      <c r="W7" s="506"/>
      <c r="X7" s="506"/>
      <c r="Y7" s="507">
        <f>基礎データ!D6</f>
        <v>0</v>
      </c>
      <c r="Z7" s="507"/>
      <c r="AA7" s="507"/>
      <c r="AB7" s="507"/>
      <c r="AC7" s="507"/>
      <c r="AD7" s="507"/>
      <c r="AE7" s="507"/>
      <c r="AF7" s="507"/>
      <c r="AG7" s="507"/>
      <c r="AH7" s="507"/>
      <c r="AI7" s="507"/>
      <c r="AJ7" s="507"/>
      <c r="AK7" s="506" t="s">
        <v>30</v>
      </c>
      <c r="AL7" s="506"/>
      <c r="AM7" s="506"/>
      <c r="AN7" s="503"/>
      <c r="AO7" s="504"/>
      <c r="AP7" s="504"/>
      <c r="AQ7" s="504"/>
      <c r="AR7" s="504"/>
      <c r="AS7" s="504"/>
      <c r="AT7" s="504"/>
      <c r="AU7" s="504"/>
      <c r="AV7" s="504"/>
      <c r="AW7" s="504"/>
      <c r="AX7" s="512"/>
    </row>
    <row r="8" spans="1:50" ht="19.5" customHeight="1">
      <c r="C8" s="508" t="s">
        <v>91</v>
      </c>
      <c r="D8" s="509"/>
      <c r="E8" s="146" t="s">
        <v>92</v>
      </c>
      <c r="F8" s="146"/>
      <c r="G8" s="146"/>
      <c r="H8" s="146"/>
      <c r="I8" s="146"/>
      <c r="J8" s="146"/>
      <c r="K8" s="146"/>
      <c r="L8" s="146"/>
      <c r="M8" s="146"/>
      <c r="N8" s="146"/>
      <c r="O8" s="399" t="s">
        <v>95</v>
      </c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146" t="s">
        <v>96</v>
      </c>
      <c r="AP8" s="146"/>
      <c r="AQ8" s="146"/>
      <c r="AR8" s="146"/>
      <c r="AS8" s="146"/>
      <c r="AT8" s="146"/>
      <c r="AU8" s="146"/>
      <c r="AV8" s="146"/>
      <c r="AW8" s="146"/>
      <c r="AX8" s="513"/>
    </row>
    <row r="9" spans="1:50" ht="19.5" customHeight="1">
      <c r="A9" s="32" t="s">
        <v>127</v>
      </c>
      <c r="B9" s="1" t="s">
        <v>128</v>
      </c>
      <c r="C9" s="508"/>
      <c r="D9" s="509"/>
      <c r="E9" s="146" t="s">
        <v>85</v>
      </c>
      <c r="F9" s="146"/>
      <c r="G9" s="146"/>
      <c r="H9" s="146"/>
      <c r="I9" s="146"/>
      <c r="J9" s="146"/>
      <c r="K9" s="146"/>
      <c r="L9" s="146"/>
      <c r="M9" s="365" t="s">
        <v>89</v>
      </c>
      <c r="N9" s="365"/>
      <c r="O9" s="146" t="s">
        <v>85</v>
      </c>
      <c r="P9" s="146"/>
      <c r="Q9" s="146"/>
      <c r="R9" s="146"/>
      <c r="S9" s="146"/>
      <c r="T9" s="146"/>
      <c r="U9" s="146"/>
      <c r="V9" s="146"/>
      <c r="W9" s="146"/>
      <c r="X9" s="365" t="s">
        <v>89</v>
      </c>
      <c r="Y9" s="365"/>
      <c r="Z9" s="146" t="s">
        <v>88</v>
      </c>
      <c r="AA9" s="146"/>
      <c r="AB9" s="146"/>
      <c r="AC9" s="146"/>
      <c r="AD9" s="146"/>
      <c r="AE9" s="146"/>
      <c r="AF9" s="146"/>
      <c r="AG9" s="146"/>
      <c r="AH9" s="146" t="s">
        <v>93</v>
      </c>
      <c r="AI9" s="146"/>
      <c r="AJ9" s="146"/>
      <c r="AK9" s="146"/>
      <c r="AL9" s="146"/>
      <c r="AM9" s="146"/>
      <c r="AN9" s="146"/>
      <c r="AO9" s="146" t="s">
        <v>94</v>
      </c>
      <c r="AP9" s="146"/>
      <c r="AQ9" s="146"/>
      <c r="AR9" s="146"/>
      <c r="AS9" s="510" t="s">
        <v>86</v>
      </c>
      <c r="AT9" s="511"/>
      <c r="AU9" s="511"/>
      <c r="AV9" s="511" t="s">
        <v>87</v>
      </c>
      <c r="AW9" s="511"/>
      <c r="AX9" s="514"/>
    </row>
    <row r="10" spans="1:50" ht="34.950000000000003" customHeight="1">
      <c r="A10" s="33"/>
      <c r="B10" s="34"/>
      <c r="C10" s="526"/>
      <c r="D10" s="527"/>
      <c r="E10" s="438" t="str">
        <f>IF(A10="","",VLOOKUP(A10,基礎データ!$A$9:$M$158,3,0))</f>
        <v/>
      </c>
      <c r="F10" s="439"/>
      <c r="G10" s="439"/>
      <c r="H10" s="439"/>
      <c r="I10" s="439"/>
      <c r="J10" s="439"/>
      <c r="K10" s="439"/>
      <c r="L10" s="440"/>
      <c r="M10" s="329" t="str">
        <f>IF(A10="","",VLOOKUP(A10,基礎データ!$A$9:$M$158,2,0))</f>
        <v/>
      </c>
      <c r="N10" s="329"/>
      <c r="O10" s="329" t="str">
        <f>IF(B10="","",VLOOKUP(B10,基礎データ!$A$9:$M$158,3,0))</f>
        <v/>
      </c>
      <c r="P10" s="329"/>
      <c r="Q10" s="329"/>
      <c r="R10" s="329"/>
      <c r="S10" s="329"/>
      <c r="T10" s="329"/>
      <c r="U10" s="329"/>
      <c r="V10" s="329"/>
      <c r="W10" s="329"/>
      <c r="X10" s="329" t="str">
        <f>IF(B10="","",VLOOKUP(B10,基礎データ!$A$9:$M$158,2,0))</f>
        <v/>
      </c>
      <c r="Y10" s="329"/>
      <c r="Z10" s="523" t="str">
        <f>IF(B10="","",VLOOKUP(B10,基礎データ!$A$9:$M$158,5,0))</f>
        <v/>
      </c>
      <c r="AA10" s="524"/>
      <c r="AB10" s="524"/>
      <c r="AC10" s="524"/>
      <c r="AD10" s="524"/>
      <c r="AE10" s="524"/>
      <c r="AF10" s="524"/>
      <c r="AG10" s="525"/>
      <c r="AH10" s="146" t="str">
        <f>IF(B10="","",VLOOKUP(B10,基礎データ!$A$9:$M$158,12,0))</f>
        <v/>
      </c>
      <c r="AI10" s="146"/>
      <c r="AJ10" s="146"/>
      <c r="AK10" s="146"/>
      <c r="AL10" s="146"/>
      <c r="AM10" s="146"/>
      <c r="AN10" s="146"/>
      <c r="AO10" s="521" t="str">
        <f>IF(B10="","",VLOOKUP(B10,基礎データ!$A$9:$M$158,10,0))</f>
        <v/>
      </c>
      <c r="AP10" s="522"/>
      <c r="AQ10" s="519" t="str">
        <f>IF(B10="","",VLOOKUP(B10,基礎データ!$A$9:$M$158,11,0))</f>
        <v/>
      </c>
      <c r="AR10" s="520"/>
      <c r="AS10" s="515" t="str">
        <f>IF(B10="","",VLOOKUP(B10,基礎データ!$A$9:$M$158,8,0))</f>
        <v/>
      </c>
      <c r="AT10" s="516"/>
      <c r="AU10" s="516"/>
      <c r="AV10" s="516" t="str">
        <f>IF(B10="","",VLOOKUP(B10,基礎データ!$A$9:$M$158,9,0))</f>
        <v/>
      </c>
      <c r="AW10" s="516"/>
      <c r="AX10" s="517"/>
    </row>
    <row r="11" spans="1:50" ht="34.950000000000003" customHeight="1">
      <c r="A11" s="33"/>
      <c r="B11" s="34"/>
      <c r="C11" s="518"/>
      <c r="D11" s="440"/>
      <c r="E11" s="438" t="str">
        <f>IF(A11="","",VLOOKUP(A11,基礎データ!$A$9:$M$158,3,0))</f>
        <v/>
      </c>
      <c r="F11" s="439"/>
      <c r="G11" s="439"/>
      <c r="H11" s="439"/>
      <c r="I11" s="439"/>
      <c r="J11" s="439"/>
      <c r="K11" s="439"/>
      <c r="L11" s="440"/>
      <c r="M11" s="329" t="str">
        <f>IF(A11="","",VLOOKUP(A11,基礎データ!$A$9:$M$158,2,0))</f>
        <v/>
      </c>
      <c r="N11" s="329"/>
      <c r="O11" s="329" t="str">
        <f>IF(B11="","",VLOOKUP(B11,基礎データ!$A$9:$M$158,3,0))</f>
        <v/>
      </c>
      <c r="P11" s="329"/>
      <c r="Q11" s="329"/>
      <c r="R11" s="329"/>
      <c r="S11" s="329"/>
      <c r="T11" s="329"/>
      <c r="U11" s="329"/>
      <c r="V11" s="329"/>
      <c r="W11" s="329"/>
      <c r="X11" s="329" t="str">
        <f>IF(B11="","",VLOOKUP(B11,基礎データ!$A$9:$M$158,2,0))</f>
        <v/>
      </c>
      <c r="Y11" s="329"/>
      <c r="Z11" s="523" t="str">
        <f>IF(B11="","",VLOOKUP(B11,基礎データ!$A$9:$M$158,5,0))</f>
        <v/>
      </c>
      <c r="AA11" s="524"/>
      <c r="AB11" s="524"/>
      <c r="AC11" s="524"/>
      <c r="AD11" s="524"/>
      <c r="AE11" s="524"/>
      <c r="AF11" s="524"/>
      <c r="AG11" s="525"/>
      <c r="AH11" s="146" t="str">
        <f>IF(B11="","",VLOOKUP(B11,基礎データ!$A$9:$M$158,12,0))</f>
        <v/>
      </c>
      <c r="AI11" s="146"/>
      <c r="AJ11" s="146"/>
      <c r="AK11" s="146"/>
      <c r="AL11" s="146"/>
      <c r="AM11" s="146"/>
      <c r="AN11" s="146"/>
      <c r="AO11" s="521" t="str">
        <f>IF(B11="","",VLOOKUP(B11,基礎データ!$A$9:$M$158,10,0))</f>
        <v/>
      </c>
      <c r="AP11" s="522"/>
      <c r="AQ11" s="519" t="str">
        <f>IF(B11="","",VLOOKUP(B11,基礎データ!$A$9:$M$158,11,0))</f>
        <v/>
      </c>
      <c r="AR11" s="520"/>
      <c r="AS11" s="515" t="str">
        <f>IF(B11="","",VLOOKUP(B11,基礎データ!$A$9:$M$158,8,0))</f>
        <v/>
      </c>
      <c r="AT11" s="516"/>
      <c r="AU11" s="516"/>
      <c r="AV11" s="516" t="str">
        <f>IF(B11="","",VLOOKUP(B11,基礎データ!$A$9:$M$158,9,0))</f>
        <v/>
      </c>
      <c r="AW11" s="516"/>
      <c r="AX11" s="517"/>
    </row>
    <row r="12" spans="1:50" ht="34.950000000000003" customHeight="1">
      <c r="A12" s="33"/>
      <c r="B12" s="34"/>
      <c r="C12" s="518"/>
      <c r="D12" s="440"/>
      <c r="E12" s="438" t="str">
        <f>IF(A12="","",VLOOKUP(A12,基礎データ!$A$9:$M$158,3,0))</f>
        <v/>
      </c>
      <c r="F12" s="439"/>
      <c r="G12" s="439"/>
      <c r="H12" s="439"/>
      <c r="I12" s="439"/>
      <c r="J12" s="439"/>
      <c r="K12" s="439"/>
      <c r="L12" s="440"/>
      <c r="M12" s="329" t="str">
        <f>IF(A12="","",VLOOKUP(A12,基礎データ!$A$9:$M$158,2,0))</f>
        <v/>
      </c>
      <c r="N12" s="329"/>
      <c r="O12" s="329" t="str">
        <f>IF(B12="","",VLOOKUP(B12,基礎データ!$A$9:$M$158,3,0))</f>
        <v/>
      </c>
      <c r="P12" s="329"/>
      <c r="Q12" s="329"/>
      <c r="R12" s="329"/>
      <c r="S12" s="329"/>
      <c r="T12" s="329"/>
      <c r="U12" s="329"/>
      <c r="V12" s="329"/>
      <c r="W12" s="329"/>
      <c r="X12" s="329" t="str">
        <f>IF(B12="","",VLOOKUP(B12,基礎データ!$A$9:$M$158,2,0))</f>
        <v/>
      </c>
      <c r="Y12" s="329"/>
      <c r="Z12" s="523" t="str">
        <f>IF(B12="","",VLOOKUP(B12,基礎データ!$A$9:$M$158,5,0))</f>
        <v/>
      </c>
      <c r="AA12" s="524"/>
      <c r="AB12" s="524"/>
      <c r="AC12" s="524"/>
      <c r="AD12" s="524"/>
      <c r="AE12" s="524"/>
      <c r="AF12" s="524"/>
      <c r="AG12" s="525"/>
      <c r="AH12" s="146" t="str">
        <f>IF(B12="","",VLOOKUP(B12,基礎データ!$A$9:$M$158,12,0))</f>
        <v/>
      </c>
      <c r="AI12" s="146"/>
      <c r="AJ12" s="146"/>
      <c r="AK12" s="146"/>
      <c r="AL12" s="146"/>
      <c r="AM12" s="146"/>
      <c r="AN12" s="146"/>
      <c r="AO12" s="521" t="str">
        <f>IF(B12="","",VLOOKUP(B12,基礎データ!$A$9:$M$158,10,0))</f>
        <v/>
      </c>
      <c r="AP12" s="522"/>
      <c r="AQ12" s="519" t="str">
        <f>IF(B12="","",VLOOKUP(B12,基礎データ!$A$9:$M$158,11,0))</f>
        <v/>
      </c>
      <c r="AR12" s="520"/>
      <c r="AS12" s="515" t="str">
        <f>IF(B12="","",VLOOKUP(B12,基礎データ!$A$9:$M$158,8,0))</f>
        <v/>
      </c>
      <c r="AT12" s="516"/>
      <c r="AU12" s="516"/>
      <c r="AV12" s="516" t="str">
        <f>IF(B12="","",VLOOKUP(B12,基礎データ!$A$9:$M$158,9,0))</f>
        <v/>
      </c>
      <c r="AW12" s="516"/>
      <c r="AX12" s="517"/>
    </row>
    <row r="13" spans="1:50" ht="34.950000000000003" customHeight="1">
      <c r="A13" s="33"/>
      <c r="B13" s="34"/>
      <c r="C13" s="518"/>
      <c r="D13" s="440"/>
      <c r="E13" s="438" t="str">
        <f>IF(A13="","",VLOOKUP(A13,基礎データ!$A$9:$M$158,3,0))</f>
        <v/>
      </c>
      <c r="F13" s="439"/>
      <c r="G13" s="439"/>
      <c r="H13" s="439"/>
      <c r="I13" s="439"/>
      <c r="J13" s="439"/>
      <c r="K13" s="439"/>
      <c r="L13" s="440"/>
      <c r="M13" s="329" t="str">
        <f>IF(A13="","",VLOOKUP(A13,基礎データ!$A$9:$M$158,2,0))</f>
        <v/>
      </c>
      <c r="N13" s="329"/>
      <c r="O13" s="329" t="str">
        <f>IF(B13="","",VLOOKUP(B13,基礎データ!$A$9:$M$158,3,0))</f>
        <v/>
      </c>
      <c r="P13" s="329"/>
      <c r="Q13" s="329"/>
      <c r="R13" s="329"/>
      <c r="S13" s="329"/>
      <c r="T13" s="329"/>
      <c r="U13" s="329"/>
      <c r="V13" s="329"/>
      <c r="W13" s="329"/>
      <c r="X13" s="329" t="str">
        <f>IF(B13="","",VLOOKUP(B13,基礎データ!$A$9:$M$158,2,0))</f>
        <v/>
      </c>
      <c r="Y13" s="329"/>
      <c r="Z13" s="523" t="str">
        <f>IF(B13="","",VLOOKUP(B13,基礎データ!$A$9:$M$158,5,0))</f>
        <v/>
      </c>
      <c r="AA13" s="524"/>
      <c r="AB13" s="524"/>
      <c r="AC13" s="524"/>
      <c r="AD13" s="524"/>
      <c r="AE13" s="524"/>
      <c r="AF13" s="524"/>
      <c r="AG13" s="525"/>
      <c r="AH13" s="146" t="str">
        <f>IF(B13="","",VLOOKUP(B13,基礎データ!$A$9:$M$158,12,0))</f>
        <v/>
      </c>
      <c r="AI13" s="146"/>
      <c r="AJ13" s="146"/>
      <c r="AK13" s="146"/>
      <c r="AL13" s="146"/>
      <c r="AM13" s="146"/>
      <c r="AN13" s="146"/>
      <c r="AO13" s="521" t="str">
        <f>IF(B13="","",VLOOKUP(B13,基礎データ!$A$9:$M$158,10,0))</f>
        <v/>
      </c>
      <c r="AP13" s="522"/>
      <c r="AQ13" s="519" t="str">
        <f>IF(B13="","",VLOOKUP(B13,基礎データ!$A$9:$M$158,11,0))</f>
        <v/>
      </c>
      <c r="AR13" s="520"/>
      <c r="AS13" s="515" t="str">
        <f>IF(B13="","",VLOOKUP(B13,基礎データ!$A$9:$M$158,8,0))</f>
        <v/>
      </c>
      <c r="AT13" s="516"/>
      <c r="AU13" s="516"/>
      <c r="AV13" s="516" t="str">
        <f>IF(B13="","",VLOOKUP(B13,基礎データ!$A$9:$M$158,9,0))</f>
        <v/>
      </c>
      <c r="AW13" s="516"/>
      <c r="AX13" s="517"/>
    </row>
    <row r="14" spans="1:50" ht="34.950000000000003" customHeight="1">
      <c r="A14" s="33"/>
      <c r="B14" s="34"/>
      <c r="C14" s="518"/>
      <c r="D14" s="440"/>
      <c r="E14" s="438" t="str">
        <f>IF(A14="","",VLOOKUP(A14,基礎データ!$A$9:$M$158,3,0))</f>
        <v/>
      </c>
      <c r="F14" s="439"/>
      <c r="G14" s="439"/>
      <c r="H14" s="439"/>
      <c r="I14" s="439"/>
      <c r="J14" s="439"/>
      <c r="K14" s="439"/>
      <c r="L14" s="440"/>
      <c r="M14" s="329" t="str">
        <f>IF(A14="","",VLOOKUP(A14,基礎データ!$A$9:$M$158,2,0))</f>
        <v/>
      </c>
      <c r="N14" s="329"/>
      <c r="O14" s="329" t="str">
        <f>IF(B14="","",VLOOKUP(B14,基礎データ!$A$9:$M$158,3,0))</f>
        <v/>
      </c>
      <c r="P14" s="329"/>
      <c r="Q14" s="329"/>
      <c r="R14" s="329"/>
      <c r="S14" s="329"/>
      <c r="T14" s="329"/>
      <c r="U14" s="329"/>
      <c r="V14" s="329"/>
      <c r="W14" s="329"/>
      <c r="X14" s="329" t="str">
        <f>IF(B14="","",VLOOKUP(B14,基礎データ!$A$9:$M$158,2,0))</f>
        <v/>
      </c>
      <c r="Y14" s="329"/>
      <c r="Z14" s="523" t="str">
        <f>IF(B14="","",VLOOKUP(B14,基礎データ!$A$9:$M$158,5,0))</f>
        <v/>
      </c>
      <c r="AA14" s="524"/>
      <c r="AB14" s="524"/>
      <c r="AC14" s="524"/>
      <c r="AD14" s="524"/>
      <c r="AE14" s="524"/>
      <c r="AF14" s="524"/>
      <c r="AG14" s="525"/>
      <c r="AH14" s="146" t="str">
        <f>IF(B14="","",VLOOKUP(B14,基礎データ!$A$9:$M$158,12,0))</f>
        <v/>
      </c>
      <c r="AI14" s="146"/>
      <c r="AJ14" s="146"/>
      <c r="AK14" s="146"/>
      <c r="AL14" s="146"/>
      <c r="AM14" s="146"/>
      <c r="AN14" s="146"/>
      <c r="AO14" s="521" t="str">
        <f>IF(B14="","",VLOOKUP(B14,基礎データ!$A$9:$M$158,10,0))</f>
        <v/>
      </c>
      <c r="AP14" s="522"/>
      <c r="AQ14" s="519" t="str">
        <f>IF(B14="","",VLOOKUP(B14,基礎データ!$A$9:$M$158,11,0))</f>
        <v/>
      </c>
      <c r="AR14" s="520"/>
      <c r="AS14" s="515" t="str">
        <f>IF(B14="","",VLOOKUP(B14,基礎データ!$A$9:$M$158,8,0))</f>
        <v/>
      </c>
      <c r="AT14" s="516"/>
      <c r="AU14" s="516"/>
      <c r="AV14" s="516" t="str">
        <f>IF(B14="","",VLOOKUP(B14,基礎データ!$A$9:$M$158,9,0))</f>
        <v/>
      </c>
      <c r="AW14" s="516"/>
      <c r="AX14" s="517"/>
    </row>
    <row r="15" spans="1:50" ht="34.950000000000003" customHeight="1">
      <c r="A15" s="33"/>
      <c r="B15" s="34"/>
      <c r="C15" s="518"/>
      <c r="D15" s="440"/>
      <c r="E15" s="438" t="str">
        <f>IF(A15="","",VLOOKUP(A15,基礎データ!$A$9:$M$158,3,0))</f>
        <v/>
      </c>
      <c r="F15" s="439"/>
      <c r="G15" s="439"/>
      <c r="H15" s="439"/>
      <c r="I15" s="439"/>
      <c r="J15" s="439"/>
      <c r="K15" s="439"/>
      <c r="L15" s="440"/>
      <c r="M15" s="329" t="str">
        <f>IF(A15="","",VLOOKUP(A15,基礎データ!$A$9:$M$158,2,0))</f>
        <v/>
      </c>
      <c r="N15" s="329"/>
      <c r="O15" s="329" t="str">
        <f>IF(B15="","",VLOOKUP(B15,基礎データ!$A$9:$M$158,3,0))</f>
        <v/>
      </c>
      <c r="P15" s="329"/>
      <c r="Q15" s="329"/>
      <c r="R15" s="329"/>
      <c r="S15" s="329"/>
      <c r="T15" s="329"/>
      <c r="U15" s="329"/>
      <c r="V15" s="329"/>
      <c r="W15" s="329"/>
      <c r="X15" s="329" t="str">
        <f>IF(B15="","",VLOOKUP(B15,基礎データ!$A$9:$M$158,2,0))</f>
        <v/>
      </c>
      <c r="Y15" s="329"/>
      <c r="Z15" s="523" t="str">
        <f>IF(B15="","",VLOOKUP(B15,基礎データ!$A$9:$M$158,5,0))</f>
        <v/>
      </c>
      <c r="AA15" s="524"/>
      <c r="AB15" s="524"/>
      <c r="AC15" s="524"/>
      <c r="AD15" s="524"/>
      <c r="AE15" s="524"/>
      <c r="AF15" s="524"/>
      <c r="AG15" s="525"/>
      <c r="AH15" s="146" t="str">
        <f>IF(B15="","",VLOOKUP(B15,基礎データ!$A$9:$M$158,12,0))</f>
        <v/>
      </c>
      <c r="AI15" s="146"/>
      <c r="AJ15" s="146"/>
      <c r="AK15" s="146"/>
      <c r="AL15" s="146"/>
      <c r="AM15" s="146"/>
      <c r="AN15" s="146"/>
      <c r="AO15" s="521" t="str">
        <f>IF(B15="","",VLOOKUP(B15,基礎データ!$A$9:$M$158,10,0))</f>
        <v/>
      </c>
      <c r="AP15" s="522"/>
      <c r="AQ15" s="519" t="str">
        <f>IF(B15="","",VLOOKUP(B15,基礎データ!$A$9:$M$158,11,0))</f>
        <v/>
      </c>
      <c r="AR15" s="520"/>
      <c r="AS15" s="515" t="str">
        <f>IF(B15="","",VLOOKUP(B15,基礎データ!$A$9:$M$158,8,0))</f>
        <v/>
      </c>
      <c r="AT15" s="516"/>
      <c r="AU15" s="516"/>
      <c r="AV15" s="516" t="str">
        <f>IF(B15="","",VLOOKUP(B15,基礎データ!$A$9:$M$158,9,0))</f>
        <v/>
      </c>
      <c r="AW15" s="516"/>
      <c r="AX15" s="517"/>
    </row>
    <row r="16" spans="1:50" ht="34.950000000000003" customHeight="1">
      <c r="A16" s="33"/>
      <c r="B16" s="34"/>
      <c r="C16" s="518"/>
      <c r="D16" s="440"/>
      <c r="E16" s="438" t="str">
        <f>IF(A16="","",VLOOKUP(A16,基礎データ!$A$9:$M$158,3,0))</f>
        <v/>
      </c>
      <c r="F16" s="439"/>
      <c r="G16" s="439"/>
      <c r="H16" s="439"/>
      <c r="I16" s="439"/>
      <c r="J16" s="439"/>
      <c r="K16" s="439"/>
      <c r="L16" s="440"/>
      <c r="M16" s="329" t="str">
        <f>IF(A16="","",VLOOKUP(A16,基礎データ!$A$9:$M$158,2,0))</f>
        <v/>
      </c>
      <c r="N16" s="329"/>
      <c r="O16" s="329" t="str">
        <f>IF(B16="","",VLOOKUP(B16,基礎データ!$A$9:$M$158,3,0))</f>
        <v/>
      </c>
      <c r="P16" s="329"/>
      <c r="Q16" s="329"/>
      <c r="R16" s="329"/>
      <c r="S16" s="329"/>
      <c r="T16" s="329"/>
      <c r="U16" s="329"/>
      <c r="V16" s="329"/>
      <c r="W16" s="329"/>
      <c r="X16" s="329" t="str">
        <f>IF(B16="","",VLOOKUP(B16,基礎データ!$A$9:$M$158,2,0))</f>
        <v/>
      </c>
      <c r="Y16" s="329"/>
      <c r="Z16" s="523" t="str">
        <f>IF(B16="","",VLOOKUP(B16,基礎データ!$A$9:$M$158,5,0))</f>
        <v/>
      </c>
      <c r="AA16" s="524"/>
      <c r="AB16" s="524"/>
      <c r="AC16" s="524"/>
      <c r="AD16" s="524"/>
      <c r="AE16" s="524"/>
      <c r="AF16" s="524"/>
      <c r="AG16" s="525"/>
      <c r="AH16" s="146" t="str">
        <f>IF(B16="","",VLOOKUP(B16,基礎データ!$A$9:$M$158,12,0))</f>
        <v/>
      </c>
      <c r="AI16" s="146"/>
      <c r="AJ16" s="146"/>
      <c r="AK16" s="146"/>
      <c r="AL16" s="146"/>
      <c r="AM16" s="146"/>
      <c r="AN16" s="146"/>
      <c r="AO16" s="521" t="str">
        <f>IF(B16="","",VLOOKUP(B16,基礎データ!$A$9:$M$158,10,0))</f>
        <v/>
      </c>
      <c r="AP16" s="522"/>
      <c r="AQ16" s="519" t="str">
        <f>IF(B16="","",VLOOKUP(B16,基礎データ!$A$9:$M$158,11,0))</f>
        <v/>
      </c>
      <c r="AR16" s="520"/>
      <c r="AS16" s="515" t="str">
        <f>IF(B16="","",VLOOKUP(B16,基礎データ!$A$9:$M$158,8,0))</f>
        <v/>
      </c>
      <c r="AT16" s="516"/>
      <c r="AU16" s="516"/>
      <c r="AV16" s="516" t="str">
        <f>IF(B16="","",VLOOKUP(B16,基礎データ!$A$9:$M$158,9,0))</f>
        <v/>
      </c>
      <c r="AW16" s="516"/>
      <c r="AX16" s="517"/>
    </row>
    <row r="17" spans="1:50" ht="34.950000000000003" customHeight="1">
      <c r="A17" s="33"/>
      <c r="B17" s="34"/>
      <c r="C17" s="518"/>
      <c r="D17" s="440"/>
      <c r="E17" s="438" t="str">
        <f>IF(A17="","",VLOOKUP(A17,基礎データ!$A$9:$M$158,3,0))</f>
        <v/>
      </c>
      <c r="F17" s="439"/>
      <c r="G17" s="439"/>
      <c r="H17" s="439"/>
      <c r="I17" s="439"/>
      <c r="J17" s="439"/>
      <c r="K17" s="439"/>
      <c r="L17" s="440"/>
      <c r="M17" s="329" t="str">
        <f>IF(A17="","",VLOOKUP(A17,基礎データ!$A$9:$M$158,2,0))</f>
        <v/>
      </c>
      <c r="N17" s="329"/>
      <c r="O17" s="329" t="str">
        <f>IF(B17="","",VLOOKUP(B17,基礎データ!$A$9:$M$158,3,0))</f>
        <v/>
      </c>
      <c r="P17" s="329"/>
      <c r="Q17" s="329"/>
      <c r="R17" s="329"/>
      <c r="S17" s="329"/>
      <c r="T17" s="329"/>
      <c r="U17" s="329"/>
      <c r="V17" s="329"/>
      <c r="W17" s="329"/>
      <c r="X17" s="329" t="str">
        <f>IF(B17="","",VLOOKUP(B17,基礎データ!$A$9:$M$158,2,0))</f>
        <v/>
      </c>
      <c r="Y17" s="329"/>
      <c r="Z17" s="523" t="str">
        <f>IF(B17="","",VLOOKUP(B17,基礎データ!$A$9:$M$158,5,0))</f>
        <v/>
      </c>
      <c r="AA17" s="524"/>
      <c r="AB17" s="524"/>
      <c r="AC17" s="524"/>
      <c r="AD17" s="524"/>
      <c r="AE17" s="524"/>
      <c r="AF17" s="524"/>
      <c r="AG17" s="525"/>
      <c r="AH17" s="146" t="str">
        <f>IF(B17="","",VLOOKUP(B17,基礎データ!$A$9:$M$158,12,0))</f>
        <v/>
      </c>
      <c r="AI17" s="146"/>
      <c r="AJ17" s="146"/>
      <c r="AK17" s="146"/>
      <c r="AL17" s="146"/>
      <c r="AM17" s="146"/>
      <c r="AN17" s="146"/>
      <c r="AO17" s="521" t="str">
        <f>IF(B17="","",VLOOKUP(B17,基礎データ!$A$9:$M$158,10,0))</f>
        <v/>
      </c>
      <c r="AP17" s="522"/>
      <c r="AQ17" s="519" t="str">
        <f>IF(B17="","",VLOOKUP(B17,基礎データ!$A$9:$M$158,11,0))</f>
        <v/>
      </c>
      <c r="AR17" s="520"/>
      <c r="AS17" s="515" t="str">
        <f>IF(B17="","",VLOOKUP(B17,基礎データ!$A$9:$M$158,8,0))</f>
        <v/>
      </c>
      <c r="AT17" s="516"/>
      <c r="AU17" s="516"/>
      <c r="AV17" s="516" t="str">
        <f>IF(B17="","",VLOOKUP(B17,基礎データ!$A$9:$M$158,9,0))</f>
        <v/>
      </c>
      <c r="AW17" s="516"/>
      <c r="AX17" s="517"/>
    </row>
    <row r="18" spans="1:50" ht="34.950000000000003" customHeight="1">
      <c r="A18" s="33"/>
      <c r="B18" s="34"/>
      <c r="C18" s="518"/>
      <c r="D18" s="440"/>
      <c r="E18" s="438" t="str">
        <f>IF(A18="","",VLOOKUP(A18,基礎データ!$A$9:$M$158,3,0))</f>
        <v/>
      </c>
      <c r="F18" s="439"/>
      <c r="G18" s="439"/>
      <c r="H18" s="439"/>
      <c r="I18" s="439"/>
      <c r="J18" s="439"/>
      <c r="K18" s="439"/>
      <c r="L18" s="440"/>
      <c r="M18" s="329" t="str">
        <f>IF(A18="","",VLOOKUP(A18,基礎データ!$A$9:$M$158,2,0))</f>
        <v/>
      </c>
      <c r="N18" s="329"/>
      <c r="O18" s="329" t="str">
        <f>IF(B18="","",VLOOKUP(B18,基礎データ!$A$9:$M$158,3,0))</f>
        <v/>
      </c>
      <c r="P18" s="329"/>
      <c r="Q18" s="329"/>
      <c r="R18" s="329"/>
      <c r="S18" s="329"/>
      <c r="T18" s="329"/>
      <c r="U18" s="329"/>
      <c r="V18" s="329"/>
      <c r="W18" s="329"/>
      <c r="X18" s="329" t="str">
        <f>IF(B18="","",VLOOKUP(B18,基礎データ!$A$9:$M$158,2,0))</f>
        <v/>
      </c>
      <c r="Y18" s="329"/>
      <c r="Z18" s="523" t="str">
        <f>IF(B18="","",VLOOKUP(B18,基礎データ!$A$9:$M$158,5,0))</f>
        <v/>
      </c>
      <c r="AA18" s="524"/>
      <c r="AB18" s="524"/>
      <c r="AC18" s="524"/>
      <c r="AD18" s="524"/>
      <c r="AE18" s="524"/>
      <c r="AF18" s="524"/>
      <c r="AG18" s="525"/>
      <c r="AH18" s="146" t="str">
        <f>IF(B18="","",VLOOKUP(B18,基礎データ!$A$9:$M$158,12,0))</f>
        <v/>
      </c>
      <c r="AI18" s="146"/>
      <c r="AJ18" s="146"/>
      <c r="AK18" s="146"/>
      <c r="AL18" s="146"/>
      <c r="AM18" s="146"/>
      <c r="AN18" s="146"/>
      <c r="AO18" s="521" t="str">
        <f>IF(B18="","",VLOOKUP(B18,基礎データ!$A$9:$M$158,10,0))</f>
        <v/>
      </c>
      <c r="AP18" s="522"/>
      <c r="AQ18" s="519" t="str">
        <f>IF(B18="","",VLOOKUP(B18,基礎データ!$A$9:$M$158,11,0))</f>
        <v/>
      </c>
      <c r="AR18" s="520"/>
      <c r="AS18" s="515" t="str">
        <f>IF(B18="","",VLOOKUP(B18,基礎データ!$A$9:$M$158,8,0))</f>
        <v/>
      </c>
      <c r="AT18" s="516"/>
      <c r="AU18" s="516"/>
      <c r="AV18" s="516" t="str">
        <f>IF(B18="","",VLOOKUP(B18,基礎データ!$A$9:$M$158,9,0))</f>
        <v/>
      </c>
      <c r="AW18" s="516"/>
      <c r="AX18" s="517"/>
    </row>
    <row r="19" spans="1:50" ht="34.950000000000003" customHeight="1" thickBot="1">
      <c r="A19" s="33"/>
      <c r="B19" s="34"/>
      <c r="C19" s="530"/>
      <c r="D19" s="531"/>
      <c r="E19" s="531" t="str">
        <f>IF(A19="","",VLOOKUP(A19,基礎データ!$A$9:$M$158,3,0))</f>
        <v/>
      </c>
      <c r="F19" s="531"/>
      <c r="G19" s="531"/>
      <c r="H19" s="531"/>
      <c r="I19" s="531"/>
      <c r="J19" s="531"/>
      <c r="K19" s="531"/>
      <c r="L19" s="531"/>
      <c r="M19" s="531" t="str">
        <f>IF(A19="","",VLOOKUP(A19,基礎データ!$A$9:$M$158,2,0))</f>
        <v/>
      </c>
      <c r="N19" s="531"/>
      <c r="O19" s="531" t="str">
        <f>IF(B19="","",VLOOKUP(B19,基礎データ!$A$9:$M$158,3,0))</f>
        <v/>
      </c>
      <c r="P19" s="531"/>
      <c r="Q19" s="531"/>
      <c r="R19" s="531"/>
      <c r="S19" s="531"/>
      <c r="T19" s="531"/>
      <c r="U19" s="531"/>
      <c r="V19" s="531"/>
      <c r="W19" s="531"/>
      <c r="X19" s="531" t="str">
        <f>IF(B19="","",VLOOKUP(B19,基礎データ!$A$9:$M$158,2,0))</f>
        <v/>
      </c>
      <c r="Y19" s="531"/>
      <c r="Z19" s="535" t="str">
        <f>IF(B19="","",VLOOKUP(B19,基礎データ!$A$9:$M$158,5,0))</f>
        <v/>
      </c>
      <c r="AA19" s="536"/>
      <c r="AB19" s="536"/>
      <c r="AC19" s="536"/>
      <c r="AD19" s="536"/>
      <c r="AE19" s="536"/>
      <c r="AF19" s="536"/>
      <c r="AG19" s="537"/>
      <c r="AH19" s="170" t="str">
        <f>IF(B19="","",VLOOKUP(B19,基礎データ!$A$9:$M$158,12,0))</f>
        <v/>
      </c>
      <c r="AI19" s="170"/>
      <c r="AJ19" s="170"/>
      <c r="AK19" s="170"/>
      <c r="AL19" s="170"/>
      <c r="AM19" s="170"/>
      <c r="AN19" s="170"/>
      <c r="AO19" s="539" t="str">
        <f>IF(B19="","",VLOOKUP(B19,基礎データ!$A$9:$M$158,10,0))</f>
        <v/>
      </c>
      <c r="AP19" s="540"/>
      <c r="AQ19" s="540" t="str">
        <f>IF(B19="","",VLOOKUP(B19,基礎データ!$A$9:$M$158,11,0))</f>
        <v/>
      </c>
      <c r="AR19" s="541"/>
      <c r="AS19" s="538" t="str">
        <f>IF(B19="","",VLOOKUP(B19,基礎データ!$A$9:$M$158,8,0))</f>
        <v/>
      </c>
      <c r="AT19" s="528"/>
      <c r="AU19" s="528"/>
      <c r="AV19" s="528" t="str">
        <f>IF(B19="","",VLOOKUP(B19,基礎データ!$A$9:$M$158,9,0))</f>
        <v/>
      </c>
      <c r="AW19" s="528"/>
      <c r="AX19" s="529"/>
    </row>
    <row r="20" spans="1:50" ht="9.6" customHeight="1"/>
    <row r="21" spans="1:50" ht="20.399999999999999" customHeight="1">
      <c r="C21" s="35"/>
      <c r="D21" s="36"/>
      <c r="E21" s="36"/>
      <c r="F21" s="37" t="s">
        <v>31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8"/>
    </row>
    <row r="22" spans="1:50" ht="18" customHeight="1">
      <c r="C22" s="39"/>
      <c r="G22" s="147" t="s">
        <v>135</v>
      </c>
      <c r="H22" s="147"/>
      <c r="I22" s="147"/>
      <c r="J22" s="147"/>
      <c r="K22" s="147"/>
      <c r="L22" s="147" t="s">
        <v>83</v>
      </c>
      <c r="M22" s="147"/>
      <c r="N22" s="147"/>
      <c r="O22" s="147"/>
      <c r="P22" s="147" t="s">
        <v>84</v>
      </c>
      <c r="Q22" s="147"/>
      <c r="R22" s="147"/>
      <c r="S22" s="147"/>
      <c r="T22" s="147" t="s">
        <v>126</v>
      </c>
      <c r="U22" s="147"/>
      <c r="AX22" s="40"/>
    </row>
    <row r="23" spans="1:50" ht="21">
      <c r="C23" s="39"/>
      <c r="J23" s="41" t="s">
        <v>32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3"/>
      <c r="AC23" s="43"/>
      <c r="AD23" s="43"/>
      <c r="AE23" s="43"/>
      <c r="AF23" s="533">
        <f>基礎データ!D4</f>
        <v>0</v>
      </c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3"/>
      <c r="AT23" s="42"/>
      <c r="AU23" s="44" t="s">
        <v>33</v>
      </c>
      <c r="AX23" s="40"/>
    </row>
    <row r="24" spans="1:50">
      <c r="C24" s="39"/>
      <c r="AX24" s="40"/>
    </row>
    <row r="25" spans="1:50" ht="22.2" customHeight="1">
      <c r="C25" s="39"/>
      <c r="Q25" s="534" t="s">
        <v>34</v>
      </c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X25" s="40"/>
    </row>
    <row r="26" spans="1:50" ht="6.6" customHeight="1">
      <c r="C26" s="39"/>
      <c r="AX26" s="40"/>
    </row>
    <row r="27" spans="1:50" ht="14.4">
      <c r="C27" s="39"/>
      <c r="F27" s="20" t="s">
        <v>35</v>
      </c>
      <c r="AX27" s="40"/>
    </row>
    <row r="28" spans="1:50" ht="18" customHeight="1">
      <c r="C28" s="39"/>
      <c r="G28" s="147" t="s">
        <v>150</v>
      </c>
      <c r="H28" s="147"/>
      <c r="I28" s="147"/>
      <c r="J28" s="147"/>
      <c r="K28" s="147"/>
      <c r="L28" s="147" t="s">
        <v>83</v>
      </c>
      <c r="M28" s="147"/>
      <c r="N28" s="147"/>
      <c r="O28" s="147"/>
      <c r="P28" s="147" t="s">
        <v>84</v>
      </c>
      <c r="Q28" s="147"/>
      <c r="R28" s="147"/>
      <c r="S28" s="147"/>
      <c r="T28" s="147" t="s">
        <v>126</v>
      </c>
      <c r="U28" s="147"/>
      <c r="AX28" s="40"/>
    </row>
    <row r="29" spans="1:50">
      <c r="C29" s="39"/>
      <c r="AF29" s="532">
        <f>選手資格証明書!BL62</f>
        <v>0</v>
      </c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X29" s="40"/>
    </row>
    <row r="30" spans="1:50">
      <c r="C30" s="39"/>
      <c r="J30" s="4" t="s">
        <v>36</v>
      </c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U30" s="44" t="s">
        <v>37</v>
      </c>
      <c r="AX30" s="40"/>
    </row>
    <row r="31" spans="1:50">
      <c r="C31" s="45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6"/>
    </row>
    <row r="44" spans="19:19" ht="20.399999999999999">
      <c r="S44" s="2" ph="1"/>
    </row>
    <row r="54" spans="19:19" ht="20.399999999999999">
      <c r="S54" s="2" ph="1"/>
    </row>
  </sheetData>
  <mergeCells count="151">
    <mergeCell ref="AF29:AS30"/>
    <mergeCell ref="Z10:AG10"/>
    <mergeCell ref="AO18:AP18"/>
    <mergeCell ref="AQ18:AR18"/>
    <mergeCell ref="AS18:AU18"/>
    <mergeCell ref="AH17:AN17"/>
    <mergeCell ref="AO17:AP17"/>
    <mergeCell ref="AH18:AN18"/>
    <mergeCell ref="AQ16:AR16"/>
    <mergeCell ref="AQ17:AR17"/>
    <mergeCell ref="Q25:AJ25"/>
    <mergeCell ref="AH19:AN19"/>
    <mergeCell ref="Z19:AG19"/>
    <mergeCell ref="AF23:AS23"/>
    <mergeCell ref="AS19:AU19"/>
    <mergeCell ref="X19:Y19"/>
    <mergeCell ref="AO19:AP19"/>
    <mergeCell ref="AQ19:AR19"/>
    <mergeCell ref="R22:S22"/>
    <mergeCell ref="T22:U22"/>
    <mergeCell ref="AH16:AN16"/>
    <mergeCell ref="Z16:AG16"/>
    <mergeCell ref="X13:Y13"/>
    <mergeCell ref="T28:U28"/>
    <mergeCell ref="AV19:AX19"/>
    <mergeCell ref="C18:D18"/>
    <mergeCell ref="E18:L18"/>
    <mergeCell ref="M18:N18"/>
    <mergeCell ref="C19:D19"/>
    <mergeCell ref="E19:L19"/>
    <mergeCell ref="M19:N19"/>
    <mergeCell ref="O19:W19"/>
    <mergeCell ref="C16:D16"/>
    <mergeCell ref="E16:L16"/>
    <mergeCell ref="AV18:AX18"/>
    <mergeCell ref="Z18:AG18"/>
    <mergeCell ref="C17:D17"/>
    <mergeCell ref="E17:L17"/>
    <mergeCell ref="M17:N17"/>
    <mergeCell ref="O17:W17"/>
    <mergeCell ref="O18:W18"/>
    <mergeCell ref="X18:Y18"/>
    <mergeCell ref="X17:Y17"/>
    <mergeCell ref="X16:Y16"/>
    <mergeCell ref="AS17:AU17"/>
    <mergeCell ref="AO16:AP16"/>
    <mergeCell ref="Z17:AG17"/>
    <mergeCell ref="AV17:AX17"/>
    <mergeCell ref="AV14:AX14"/>
    <mergeCell ref="AS15:AU15"/>
    <mergeCell ref="AS14:AU14"/>
    <mergeCell ref="AV15:AX15"/>
    <mergeCell ref="AS16:AU16"/>
    <mergeCell ref="AV16:AX16"/>
    <mergeCell ref="AO14:AP14"/>
    <mergeCell ref="X15:Y15"/>
    <mergeCell ref="AQ15:AR15"/>
    <mergeCell ref="M16:N16"/>
    <mergeCell ref="O16:W16"/>
    <mergeCell ref="Z15:AG15"/>
    <mergeCell ref="AH15:AN15"/>
    <mergeCell ref="AO15:AP15"/>
    <mergeCell ref="AQ14:AR14"/>
    <mergeCell ref="X14:Y14"/>
    <mergeCell ref="C14:D14"/>
    <mergeCell ref="E14:L14"/>
    <mergeCell ref="M14:N14"/>
    <mergeCell ref="O14:W14"/>
    <mergeCell ref="C15:D15"/>
    <mergeCell ref="E15:L15"/>
    <mergeCell ref="M15:N15"/>
    <mergeCell ref="O15:W15"/>
    <mergeCell ref="AH14:AN14"/>
    <mergeCell ref="Z14:AG14"/>
    <mergeCell ref="AV13:AX13"/>
    <mergeCell ref="AV12:AX12"/>
    <mergeCell ref="AQ13:AR13"/>
    <mergeCell ref="AS13:AU13"/>
    <mergeCell ref="AS12:AU12"/>
    <mergeCell ref="AQ12:AR12"/>
    <mergeCell ref="AH13:AN13"/>
    <mergeCell ref="AO13:AP13"/>
    <mergeCell ref="Z13:AG13"/>
    <mergeCell ref="C13:D13"/>
    <mergeCell ref="E13:L13"/>
    <mergeCell ref="M13:N13"/>
    <mergeCell ref="O13:W13"/>
    <mergeCell ref="AV10:AX10"/>
    <mergeCell ref="AQ11:AR11"/>
    <mergeCell ref="AS11:AU11"/>
    <mergeCell ref="AO10:AP10"/>
    <mergeCell ref="AQ10:AR10"/>
    <mergeCell ref="C12:D12"/>
    <mergeCell ref="E12:L12"/>
    <mergeCell ref="M12:N12"/>
    <mergeCell ref="O12:W12"/>
    <mergeCell ref="AH11:AN11"/>
    <mergeCell ref="X10:Y10"/>
    <mergeCell ref="AH10:AN10"/>
    <mergeCell ref="AO11:AP11"/>
    <mergeCell ref="X12:Y12"/>
    <mergeCell ref="AH12:AN12"/>
    <mergeCell ref="Z12:AG12"/>
    <mergeCell ref="AO12:AP12"/>
    <mergeCell ref="Z11:AG11"/>
    <mergeCell ref="X11:Y11"/>
    <mergeCell ref="C10:D10"/>
    <mergeCell ref="E10:L10"/>
    <mergeCell ref="M10:N10"/>
    <mergeCell ref="O10:W10"/>
    <mergeCell ref="AS10:AU10"/>
    <mergeCell ref="AV11:AX11"/>
    <mergeCell ref="C11:D11"/>
    <mergeCell ref="E11:L11"/>
    <mergeCell ref="M11:N11"/>
    <mergeCell ref="O11:W11"/>
    <mergeCell ref="AH9:AN9"/>
    <mergeCell ref="AS9:AU9"/>
    <mergeCell ref="AK7:AM7"/>
    <mergeCell ref="AN7:AX7"/>
    <mergeCell ref="O8:AN8"/>
    <mergeCell ref="AO8:AX8"/>
    <mergeCell ref="O9:W9"/>
    <mergeCell ref="X9:Y9"/>
    <mergeCell ref="AV9:AX9"/>
    <mergeCell ref="AO9:AR9"/>
    <mergeCell ref="Z9:AG9"/>
    <mergeCell ref="G28:I28"/>
    <mergeCell ref="J28:K28"/>
    <mergeCell ref="L28:M28"/>
    <mergeCell ref="N28:O28"/>
    <mergeCell ref="P28:Q28"/>
    <mergeCell ref="R28:S28"/>
    <mergeCell ref="L1:AP1"/>
    <mergeCell ref="C5:H6"/>
    <mergeCell ref="I5:AC6"/>
    <mergeCell ref="AD5:AI6"/>
    <mergeCell ref="AJ5:AX6"/>
    <mergeCell ref="G22:I22"/>
    <mergeCell ref="J22:K22"/>
    <mergeCell ref="L22:M22"/>
    <mergeCell ref="N22:O22"/>
    <mergeCell ref="P22:Q22"/>
    <mergeCell ref="C7:H7"/>
    <mergeCell ref="I7:U7"/>
    <mergeCell ref="V7:X7"/>
    <mergeCell ref="Y7:AJ7"/>
    <mergeCell ref="C8:D9"/>
    <mergeCell ref="E8:N8"/>
    <mergeCell ref="E9:L9"/>
    <mergeCell ref="M9:N9"/>
  </mergeCells>
  <phoneticPr fontId="1"/>
  <pageMargins left="0.75" right="0.75" top="1" bottom="1" header="0.51200000000000001" footer="0.51200000000000001"/>
  <pageSetup paperSize="9" scale="98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54"/>
  <sheetViews>
    <sheetView zoomScaleNormal="100" workbookViewId="0"/>
  </sheetViews>
  <sheetFormatPr defaultColWidth="8.88671875" defaultRowHeight="13.2"/>
  <cols>
    <col min="1" max="1" width="3.6640625" style="25" customWidth="1"/>
    <col min="2" max="2" width="3.6640625" style="1" customWidth="1"/>
    <col min="3" max="50" width="1.77734375" style="2" customWidth="1"/>
    <col min="51" max="16384" width="8.88671875" style="2"/>
  </cols>
  <sheetData>
    <row r="1" spans="1:50" ht="28.8" thickBot="1">
      <c r="L1" s="486" t="s">
        <v>38</v>
      </c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486"/>
    </row>
    <row r="2" spans="1:50" ht="21.6" customHeight="1" thickTop="1">
      <c r="AD2" s="549" t="s">
        <v>42</v>
      </c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49"/>
      <c r="AS2" s="549"/>
    </row>
    <row r="3" spans="1:50" ht="17.399999999999999" customHeight="1">
      <c r="M3" s="550" t="s">
        <v>151</v>
      </c>
      <c r="N3" s="550"/>
      <c r="O3" s="550"/>
      <c r="P3" s="550"/>
      <c r="Q3" s="145"/>
      <c r="R3" s="145"/>
      <c r="S3" s="145"/>
      <c r="T3" s="145" t="s">
        <v>125</v>
      </c>
      <c r="U3" s="145"/>
      <c r="V3" s="145"/>
      <c r="Z3" s="20" t="s">
        <v>40</v>
      </c>
      <c r="AD3" s="547" t="s">
        <v>41</v>
      </c>
      <c r="AE3" s="547"/>
      <c r="AF3" s="547"/>
      <c r="AG3" s="547"/>
      <c r="AH3" s="547"/>
      <c r="AI3" s="547"/>
      <c r="AJ3" s="547"/>
      <c r="AK3" s="547"/>
      <c r="AL3" s="547"/>
      <c r="AM3" s="547"/>
      <c r="AN3" s="547"/>
      <c r="AO3" s="547"/>
      <c r="AP3" s="547"/>
      <c r="AQ3" s="547"/>
      <c r="AR3" s="547"/>
      <c r="AS3" s="547"/>
      <c r="AT3" s="28"/>
    </row>
    <row r="4" spans="1:50" ht="17.399999999999999" customHeight="1" thickBot="1">
      <c r="Z4" s="20" t="s">
        <v>39</v>
      </c>
      <c r="AD4" s="548"/>
      <c r="AE4" s="548"/>
      <c r="AF4" s="548"/>
      <c r="AG4" s="548"/>
      <c r="AH4" s="548"/>
      <c r="AI4" s="548"/>
      <c r="AJ4" s="548"/>
      <c r="AK4" s="548"/>
      <c r="AL4" s="548"/>
      <c r="AM4" s="548"/>
      <c r="AN4" s="548"/>
      <c r="AO4" s="548"/>
      <c r="AP4" s="548"/>
      <c r="AQ4" s="548"/>
      <c r="AR4" s="548"/>
      <c r="AS4" s="548"/>
      <c r="AT4" s="31"/>
    </row>
    <row r="5" spans="1:50" ht="17.399999999999999" customHeight="1">
      <c r="C5" s="487" t="s">
        <v>27</v>
      </c>
      <c r="D5" s="488"/>
      <c r="E5" s="488"/>
      <c r="F5" s="488"/>
      <c r="G5" s="488"/>
      <c r="H5" s="488"/>
      <c r="I5" s="491">
        <f>基礎データ!D2</f>
        <v>0</v>
      </c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3"/>
      <c r="AD5" s="488" t="s">
        <v>28</v>
      </c>
      <c r="AE5" s="488"/>
      <c r="AF5" s="488"/>
      <c r="AG5" s="488"/>
      <c r="AH5" s="488"/>
      <c r="AI5" s="488"/>
      <c r="AJ5" s="497">
        <f>基礎データ!D3</f>
        <v>0</v>
      </c>
      <c r="AK5" s="498"/>
      <c r="AL5" s="498"/>
      <c r="AM5" s="498"/>
      <c r="AN5" s="498"/>
      <c r="AO5" s="498"/>
      <c r="AP5" s="498"/>
      <c r="AQ5" s="498"/>
      <c r="AR5" s="498"/>
      <c r="AS5" s="498"/>
      <c r="AT5" s="498"/>
      <c r="AU5" s="498"/>
      <c r="AV5" s="498"/>
      <c r="AW5" s="498"/>
      <c r="AX5" s="499"/>
    </row>
    <row r="6" spans="1:50" ht="17.399999999999999" customHeight="1">
      <c r="C6" s="489"/>
      <c r="D6" s="490"/>
      <c r="E6" s="490"/>
      <c r="F6" s="490"/>
      <c r="G6" s="490"/>
      <c r="H6" s="490"/>
      <c r="I6" s="494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6"/>
      <c r="AD6" s="490"/>
      <c r="AE6" s="490"/>
      <c r="AF6" s="490"/>
      <c r="AG6" s="490"/>
      <c r="AH6" s="490"/>
      <c r="AI6" s="490"/>
      <c r="AJ6" s="500"/>
      <c r="AK6" s="501"/>
      <c r="AL6" s="501"/>
      <c r="AM6" s="501"/>
      <c r="AN6" s="501"/>
      <c r="AO6" s="501"/>
      <c r="AP6" s="501"/>
      <c r="AQ6" s="501"/>
      <c r="AR6" s="501"/>
      <c r="AS6" s="501"/>
      <c r="AT6" s="501"/>
      <c r="AU6" s="501"/>
      <c r="AV6" s="501"/>
      <c r="AW6" s="501"/>
      <c r="AX6" s="502"/>
    </row>
    <row r="7" spans="1:50" ht="34.950000000000003" customHeight="1">
      <c r="A7" s="542"/>
      <c r="B7" s="543"/>
      <c r="C7" s="489" t="s">
        <v>29</v>
      </c>
      <c r="D7" s="490"/>
      <c r="E7" s="490"/>
      <c r="F7" s="490"/>
      <c r="G7" s="490"/>
      <c r="H7" s="490"/>
      <c r="I7" s="503">
        <f>基礎データ!D5</f>
        <v>0</v>
      </c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5"/>
      <c r="V7" s="506" t="s">
        <v>0</v>
      </c>
      <c r="W7" s="506"/>
      <c r="X7" s="506"/>
      <c r="Y7" s="507">
        <f>基礎データ!D6</f>
        <v>0</v>
      </c>
      <c r="Z7" s="507"/>
      <c r="AA7" s="507"/>
      <c r="AB7" s="507"/>
      <c r="AC7" s="507"/>
      <c r="AD7" s="507"/>
      <c r="AE7" s="507"/>
      <c r="AF7" s="507"/>
      <c r="AG7" s="507"/>
      <c r="AH7" s="507"/>
      <c r="AI7" s="507"/>
      <c r="AJ7" s="507"/>
      <c r="AK7" s="506" t="s">
        <v>30</v>
      </c>
      <c r="AL7" s="506"/>
      <c r="AM7" s="506"/>
      <c r="AN7" s="503"/>
      <c r="AO7" s="504"/>
      <c r="AP7" s="504"/>
      <c r="AQ7" s="504"/>
      <c r="AR7" s="504"/>
      <c r="AS7" s="504"/>
      <c r="AT7" s="504"/>
      <c r="AU7" s="504"/>
      <c r="AV7" s="504"/>
      <c r="AW7" s="504"/>
      <c r="AX7" s="512"/>
    </row>
    <row r="8" spans="1:50" ht="19.5" customHeight="1">
      <c r="C8" s="508" t="s">
        <v>91</v>
      </c>
      <c r="D8" s="509"/>
      <c r="E8" s="146" t="s">
        <v>92</v>
      </c>
      <c r="F8" s="146"/>
      <c r="G8" s="146"/>
      <c r="H8" s="146"/>
      <c r="I8" s="146"/>
      <c r="J8" s="146"/>
      <c r="K8" s="146"/>
      <c r="L8" s="146"/>
      <c r="M8" s="146"/>
      <c r="N8" s="146"/>
      <c r="O8" s="399" t="s">
        <v>95</v>
      </c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146" t="s">
        <v>96</v>
      </c>
      <c r="AP8" s="146"/>
      <c r="AQ8" s="146"/>
      <c r="AR8" s="146"/>
      <c r="AS8" s="146"/>
      <c r="AT8" s="146"/>
      <c r="AU8" s="146"/>
      <c r="AV8" s="146"/>
      <c r="AW8" s="146"/>
      <c r="AX8" s="513"/>
    </row>
    <row r="9" spans="1:50" ht="19.5" customHeight="1">
      <c r="A9" s="32" t="s">
        <v>127</v>
      </c>
      <c r="B9" s="47" t="s">
        <v>128</v>
      </c>
      <c r="C9" s="508"/>
      <c r="D9" s="509"/>
      <c r="E9" s="146" t="s">
        <v>85</v>
      </c>
      <c r="F9" s="146"/>
      <c r="G9" s="146"/>
      <c r="H9" s="146"/>
      <c r="I9" s="146"/>
      <c r="J9" s="146"/>
      <c r="K9" s="146"/>
      <c r="L9" s="146"/>
      <c r="M9" s="365" t="s">
        <v>89</v>
      </c>
      <c r="N9" s="365"/>
      <c r="O9" s="146" t="s">
        <v>85</v>
      </c>
      <c r="P9" s="146"/>
      <c r="Q9" s="146"/>
      <c r="R9" s="146"/>
      <c r="S9" s="146"/>
      <c r="T9" s="146"/>
      <c r="U9" s="146"/>
      <c r="V9" s="146"/>
      <c r="W9" s="146"/>
      <c r="X9" s="365" t="s">
        <v>89</v>
      </c>
      <c r="Y9" s="365"/>
      <c r="Z9" s="146" t="s">
        <v>88</v>
      </c>
      <c r="AA9" s="146"/>
      <c r="AB9" s="146"/>
      <c r="AC9" s="146"/>
      <c r="AD9" s="146"/>
      <c r="AE9" s="146"/>
      <c r="AF9" s="146"/>
      <c r="AG9" s="146"/>
      <c r="AH9" s="146" t="s">
        <v>93</v>
      </c>
      <c r="AI9" s="146"/>
      <c r="AJ9" s="146"/>
      <c r="AK9" s="146"/>
      <c r="AL9" s="146"/>
      <c r="AM9" s="146"/>
      <c r="AN9" s="146"/>
      <c r="AO9" s="146" t="s">
        <v>94</v>
      </c>
      <c r="AP9" s="146"/>
      <c r="AQ9" s="146"/>
      <c r="AR9" s="146"/>
      <c r="AS9" s="510" t="s">
        <v>86</v>
      </c>
      <c r="AT9" s="511"/>
      <c r="AU9" s="511"/>
      <c r="AV9" s="511" t="s">
        <v>87</v>
      </c>
      <c r="AW9" s="511"/>
      <c r="AX9" s="514"/>
    </row>
    <row r="10" spans="1:50" ht="34.950000000000003" customHeight="1">
      <c r="A10" s="33"/>
      <c r="B10" s="34"/>
      <c r="C10" s="526"/>
      <c r="D10" s="527"/>
      <c r="E10" s="544" t="str">
        <f>IF(A10="","",VLOOKUP(A10,基礎データ!$A$9:$M$158,3,0))</f>
        <v/>
      </c>
      <c r="F10" s="545"/>
      <c r="G10" s="545"/>
      <c r="H10" s="545"/>
      <c r="I10" s="545"/>
      <c r="J10" s="545"/>
      <c r="K10" s="545"/>
      <c r="L10" s="546"/>
      <c r="M10" s="146" t="str">
        <f>IF(A10="","",VLOOKUP(A10,基礎データ!$A$9:$M$158,2,0))</f>
        <v/>
      </c>
      <c r="N10" s="146"/>
      <c r="O10" s="146" t="str">
        <f>IF(B10="","",VLOOKUP(B10,基礎データ!$A$9:$M$158,3,0))</f>
        <v/>
      </c>
      <c r="P10" s="146"/>
      <c r="Q10" s="146"/>
      <c r="R10" s="146"/>
      <c r="S10" s="146"/>
      <c r="T10" s="146"/>
      <c r="U10" s="146"/>
      <c r="V10" s="146"/>
      <c r="W10" s="146"/>
      <c r="X10" s="146" t="str">
        <f>IF(B10="","",VLOOKUP(B10,基礎データ!$A$9:$M$158,2,0))</f>
        <v/>
      </c>
      <c r="Y10" s="146"/>
      <c r="Z10" s="551" t="str">
        <f>IF(B10="","",VLOOKUP(B10,基礎データ!$A$9:$M$158,5,0))</f>
        <v/>
      </c>
      <c r="AA10" s="552"/>
      <c r="AB10" s="552"/>
      <c r="AC10" s="552"/>
      <c r="AD10" s="552"/>
      <c r="AE10" s="552"/>
      <c r="AF10" s="552"/>
      <c r="AG10" s="553"/>
      <c r="AH10" s="146" t="str">
        <f>IF(B10="","",VLOOKUP(B10,基礎データ!$A$9:$M$158,12,0))</f>
        <v/>
      </c>
      <c r="AI10" s="146"/>
      <c r="AJ10" s="146"/>
      <c r="AK10" s="146"/>
      <c r="AL10" s="146"/>
      <c r="AM10" s="146"/>
      <c r="AN10" s="146"/>
      <c r="AO10" s="521"/>
      <c r="AP10" s="522"/>
      <c r="AQ10" s="519"/>
      <c r="AR10" s="520"/>
      <c r="AS10" s="515"/>
      <c r="AT10" s="516"/>
      <c r="AU10" s="516"/>
      <c r="AV10" s="516"/>
      <c r="AW10" s="516"/>
      <c r="AX10" s="517"/>
    </row>
    <row r="11" spans="1:50" ht="34.950000000000003" customHeight="1">
      <c r="A11" s="33"/>
      <c r="B11" s="34"/>
      <c r="C11" s="518"/>
      <c r="D11" s="440"/>
      <c r="E11" s="544" t="str">
        <f>IF(A11="","",VLOOKUP(A11,基礎データ!$A$9:$M$158,3,0))</f>
        <v/>
      </c>
      <c r="F11" s="545"/>
      <c r="G11" s="545"/>
      <c r="H11" s="545"/>
      <c r="I11" s="545"/>
      <c r="J11" s="545"/>
      <c r="K11" s="545"/>
      <c r="L11" s="546"/>
      <c r="M11" s="146" t="str">
        <f>IF(A11="","",VLOOKUP(A11,基礎データ!$A$9:$M$158,2,0))</f>
        <v/>
      </c>
      <c r="N11" s="146"/>
      <c r="O11" s="146" t="str">
        <f>IF(B11="","",VLOOKUP(B11,基礎データ!$A$9:$M$158,3,0))</f>
        <v/>
      </c>
      <c r="P11" s="146"/>
      <c r="Q11" s="146"/>
      <c r="R11" s="146"/>
      <c r="S11" s="146"/>
      <c r="T11" s="146"/>
      <c r="U11" s="146"/>
      <c r="V11" s="146"/>
      <c r="W11" s="146"/>
      <c r="X11" s="146" t="str">
        <f>IF(B11="","",VLOOKUP(B11,基礎データ!$A$9:$M$158,2,0))</f>
        <v/>
      </c>
      <c r="Y11" s="146"/>
      <c r="Z11" s="551" t="str">
        <f>IF(B11="","",VLOOKUP(B11,基礎データ!$A$9:$M$158,5,0))</f>
        <v/>
      </c>
      <c r="AA11" s="552"/>
      <c r="AB11" s="552"/>
      <c r="AC11" s="552"/>
      <c r="AD11" s="552"/>
      <c r="AE11" s="552"/>
      <c r="AF11" s="552"/>
      <c r="AG11" s="553"/>
      <c r="AH11" s="146" t="str">
        <f>IF(B11="","",VLOOKUP(B11,基礎データ!$A$9:$M$158,12,0))</f>
        <v/>
      </c>
      <c r="AI11" s="146"/>
      <c r="AJ11" s="146"/>
      <c r="AK11" s="146"/>
      <c r="AL11" s="146"/>
      <c r="AM11" s="146"/>
      <c r="AN11" s="146"/>
      <c r="AO11" s="521"/>
      <c r="AP11" s="522"/>
      <c r="AQ11" s="519"/>
      <c r="AR11" s="520"/>
      <c r="AS11" s="515"/>
      <c r="AT11" s="516"/>
      <c r="AU11" s="516"/>
      <c r="AV11" s="516"/>
      <c r="AW11" s="516"/>
      <c r="AX11" s="517"/>
    </row>
    <row r="12" spans="1:50" ht="34.950000000000003" customHeight="1">
      <c r="A12" s="33"/>
      <c r="B12" s="34"/>
      <c r="C12" s="518"/>
      <c r="D12" s="440"/>
      <c r="E12" s="544" t="str">
        <f>IF(A12="","",VLOOKUP(A12,基礎データ!$A$9:$M$158,3,0))</f>
        <v/>
      </c>
      <c r="F12" s="545"/>
      <c r="G12" s="545"/>
      <c r="H12" s="545"/>
      <c r="I12" s="545"/>
      <c r="J12" s="545"/>
      <c r="K12" s="545"/>
      <c r="L12" s="546"/>
      <c r="M12" s="146" t="str">
        <f>IF(A12="","",VLOOKUP(A12,基礎データ!$A$9:$M$158,2,0))</f>
        <v/>
      </c>
      <c r="N12" s="146"/>
      <c r="O12" s="146" t="str">
        <f>IF(B12="","",VLOOKUP(B12,基礎データ!$A$9:$M$158,3,0))</f>
        <v/>
      </c>
      <c r="P12" s="146"/>
      <c r="Q12" s="146"/>
      <c r="R12" s="146"/>
      <c r="S12" s="146"/>
      <c r="T12" s="146"/>
      <c r="U12" s="146"/>
      <c r="V12" s="146"/>
      <c r="W12" s="146"/>
      <c r="X12" s="146" t="str">
        <f>IF(B12="","",VLOOKUP(B12,基礎データ!$A$9:$M$158,2,0))</f>
        <v/>
      </c>
      <c r="Y12" s="146"/>
      <c r="Z12" s="551" t="str">
        <f>IF(B12="","",VLOOKUP(B12,基礎データ!$A$9:$M$158,5,0))</f>
        <v/>
      </c>
      <c r="AA12" s="552"/>
      <c r="AB12" s="552"/>
      <c r="AC12" s="552"/>
      <c r="AD12" s="552"/>
      <c r="AE12" s="552"/>
      <c r="AF12" s="552"/>
      <c r="AG12" s="553"/>
      <c r="AH12" s="146" t="str">
        <f>IF(B12="","",VLOOKUP(B12,基礎データ!$A$9:$M$158,12,0))</f>
        <v/>
      </c>
      <c r="AI12" s="146"/>
      <c r="AJ12" s="146"/>
      <c r="AK12" s="146"/>
      <c r="AL12" s="146"/>
      <c r="AM12" s="146"/>
      <c r="AN12" s="146"/>
      <c r="AO12" s="521"/>
      <c r="AP12" s="522"/>
      <c r="AQ12" s="519"/>
      <c r="AR12" s="520"/>
      <c r="AS12" s="515"/>
      <c r="AT12" s="516"/>
      <c r="AU12" s="516"/>
      <c r="AV12" s="516"/>
      <c r="AW12" s="516"/>
      <c r="AX12" s="517"/>
    </row>
    <row r="13" spans="1:50" ht="34.950000000000003" customHeight="1">
      <c r="A13" s="33"/>
      <c r="B13" s="34"/>
      <c r="C13" s="518"/>
      <c r="D13" s="440"/>
      <c r="E13" s="544" t="str">
        <f>IF(A13="","",VLOOKUP(A13,基礎データ!$A$9:$M$158,3,0))</f>
        <v/>
      </c>
      <c r="F13" s="545"/>
      <c r="G13" s="545"/>
      <c r="H13" s="545"/>
      <c r="I13" s="545"/>
      <c r="J13" s="545"/>
      <c r="K13" s="545"/>
      <c r="L13" s="546"/>
      <c r="M13" s="146" t="str">
        <f>IF(A13="","",VLOOKUP(A13,基礎データ!$A$9:$M$158,2,0))</f>
        <v/>
      </c>
      <c r="N13" s="146"/>
      <c r="O13" s="146" t="str">
        <f>IF(B13="","",VLOOKUP(B13,基礎データ!$A$9:$M$158,3,0))</f>
        <v/>
      </c>
      <c r="P13" s="146"/>
      <c r="Q13" s="146"/>
      <c r="R13" s="146"/>
      <c r="S13" s="146"/>
      <c r="T13" s="146"/>
      <c r="U13" s="146"/>
      <c r="V13" s="146"/>
      <c r="W13" s="146"/>
      <c r="X13" s="146" t="str">
        <f>IF(B13="","",VLOOKUP(B13,基礎データ!$A$9:$M$158,2,0))</f>
        <v/>
      </c>
      <c r="Y13" s="146"/>
      <c r="Z13" s="551" t="str">
        <f>IF(B13="","",VLOOKUP(B13,基礎データ!$A$9:$M$158,5,0))</f>
        <v/>
      </c>
      <c r="AA13" s="552"/>
      <c r="AB13" s="552"/>
      <c r="AC13" s="552"/>
      <c r="AD13" s="552"/>
      <c r="AE13" s="552"/>
      <c r="AF13" s="552"/>
      <c r="AG13" s="553"/>
      <c r="AH13" s="146" t="str">
        <f>IF(B13="","",VLOOKUP(B13,基礎データ!$A$9:$M$158,12,0))</f>
        <v/>
      </c>
      <c r="AI13" s="146"/>
      <c r="AJ13" s="146"/>
      <c r="AK13" s="146"/>
      <c r="AL13" s="146"/>
      <c r="AM13" s="146"/>
      <c r="AN13" s="146"/>
      <c r="AO13" s="521"/>
      <c r="AP13" s="522"/>
      <c r="AQ13" s="519"/>
      <c r="AR13" s="520"/>
      <c r="AS13" s="515"/>
      <c r="AT13" s="516"/>
      <c r="AU13" s="516"/>
      <c r="AV13" s="516"/>
      <c r="AW13" s="516"/>
      <c r="AX13" s="517"/>
    </row>
    <row r="14" spans="1:50" ht="34.950000000000003" customHeight="1">
      <c r="A14" s="33"/>
      <c r="B14" s="34"/>
      <c r="C14" s="518"/>
      <c r="D14" s="440"/>
      <c r="E14" s="544" t="str">
        <f>IF(A14="","",VLOOKUP(A14,基礎データ!$A$9:$M$158,3,0))</f>
        <v/>
      </c>
      <c r="F14" s="545"/>
      <c r="G14" s="545"/>
      <c r="H14" s="545"/>
      <c r="I14" s="545"/>
      <c r="J14" s="545"/>
      <c r="K14" s="545"/>
      <c r="L14" s="546"/>
      <c r="M14" s="146" t="str">
        <f>IF(A14="","",VLOOKUP(A14,基礎データ!$A$9:$M$158,2,0))</f>
        <v/>
      </c>
      <c r="N14" s="146"/>
      <c r="O14" s="146" t="str">
        <f>IF(B14="","",VLOOKUP(B14,基礎データ!$A$9:$M$158,3,0))</f>
        <v/>
      </c>
      <c r="P14" s="146"/>
      <c r="Q14" s="146"/>
      <c r="R14" s="146"/>
      <c r="S14" s="146"/>
      <c r="T14" s="146"/>
      <c r="U14" s="146"/>
      <c r="V14" s="146"/>
      <c r="W14" s="146"/>
      <c r="X14" s="146" t="str">
        <f>IF(B14="","",VLOOKUP(B14,基礎データ!$A$9:$M$158,2,0))</f>
        <v/>
      </c>
      <c r="Y14" s="146"/>
      <c r="Z14" s="551" t="str">
        <f>IF(B14="","",VLOOKUP(B14,基礎データ!$A$9:$M$158,5,0))</f>
        <v/>
      </c>
      <c r="AA14" s="552"/>
      <c r="AB14" s="552"/>
      <c r="AC14" s="552"/>
      <c r="AD14" s="552"/>
      <c r="AE14" s="552"/>
      <c r="AF14" s="552"/>
      <c r="AG14" s="553"/>
      <c r="AH14" s="146" t="str">
        <f>IF(B14="","",VLOOKUP(B14,基礎データ!$A$9:$M$158,12,0))</f>
        <v/>
      </c>
      <c r="AI14" s="146"/>
      <c r="AJ14" s="146"/>
      <c r="AK14" s="146"/>
      <c r="AL14" s="146"/>
      <c r="AM14" s="146"/>
      <c r="AN14" s="146"/>
      <c r="AO14" s="521"/>
      <c r="AP14" s="522"/>
      <c r="AQ14" s="519"/>
      <c r="AR14" s="520"/>
      <c r="AS14" s="515"/>
      <c r="AT14" s="516"/>
      <c r="AU14" s="516"/>
      <c r="AV14" s="516"/>
      <c r="AW14" s="516"/>
      <c r="AX14" s="517"/>
    </row>
    <row r="15" spans="1:50" ht="34.950000000000003" customHeight="1">
      <c r="A15" s="33"/>
      <c r="B15" s="34"/>
      <c r="C15" s="518"/>
      <c r="D15" s="440"/>
      <c r="E15" s="544" t="str">
        <f>IF(A15="","",VLOOKUP(A15,基礎データ!$A$9:$M$158,3,0))</f>
        <v/>
      </c>
      <c r="F15" s="545"/>
      <c r="G15" s="545"/>
      <c r="H15" s="545"/>
      <c r="I15" s="545"/>
      <c r="J15" s="545"/>
      <c r="K15" s="545"/>
      <c r="L15" s="546"/>
      <c r="M15" s="146" t="str">
        <f>IF(A15="","",VLOOKUP(A15,基礎データ!$A$9:$M$158,2,0))</f>
        <v/>
      </c>
      <c r="N15" s="146"/>
      <c r="O15" s="146" t="str">
        <f>IF(B15="","",VLOOKUP(B15,基礎データ!$A$9:$M$158,3,0))</f>
        <v/>
      </c>
      <c r="P15" s="146"/>
      <c r="Q15" s="146"/>
      <c r="R15" s="146"/>
      <c r="S15" s="146"/>
      <c r="T15" s="146"/>
      <c r="U15" s="146"/>
      <c r="V15" s="146"/>
      <c r="W15" s="146"/>
      <c r="X15" s="146" t="str">
        <f>IF(B15="","",VLOOKUP(B15,基礎データ!$A$9:$M$158,2,0))</f>
        <v/>
      </c>
      <c r="Y15" s="146"/>
      <c r="Z15" s="551" t="str">
        <f>IF(B15="","",VLOOKUP(B15,基礎データ!$A$9:$M$158,5,0))</f>
        <v/>
      </c>
      <c r="AA15" s="552"/>
      <c r="AB15" s="552"/>
      <c r="AC15" s="552"/>
      <c r="AD15" s="552"/>
      <c r="AE15" s="552"/>
      <c r="AF15" s="552"/>
      <c r="AG15" s="553"/>
      <c r="AH15" s="146" t="str">
        <f>IF(B15="","",VLOOKUP(B15,基礎データ!$A$9:$M$158,12,0))</f>
        <v/>
      </c>
      <c r="AI15" s="146"/>
      <c r="AJ15" s="146"/>
      <c r="AK15" s="146"/>
      <c r="AL15" s="146"/>
      <c r="AM15" s="146"/>
      <c r="AN15" s="146"/>
      <c r="AO15" s="521"/>
      <c r="AP15" s="522"/>
      <c r="AQ15" s="519"/>
      <c r="AR15" s="520"/>
      <c r="AS15" s="515"/>
      <c r="AT15" s="516"/>
      <c r="AU15" s="516"/>
      <c r="AV15" s="516"/>
      <c r="AW15" s="516"/>
      <c r="AX15" s="517"/>
    </row>
    <row r="16" spans="1:50" ht="34.950000000000003" customHeight="1">
      <c r="A16" s="33"/>
      <c r="B16" s="34"/>
      <c r="C16" s="518"/>
      <c r="D16" s="440"/>
      <c r="E16" s="544" t="str">
        <f>IF(A16="","",VLOOKUP(A16,基礎データ!$A$9:$M$158,3,0))</f>
        <v/>
      </c>
      <c r="F16" s="545"/>
      <c r="G16" s="545"/>
      <c r="H16" s="545"/>
      <c r="I16" s="545"/>
      <c r="J16" s="545"/>
      <c r="K16" s="545"/>
      <c r="L16" s="546"/>
      <c r="M16" s="146" t="str">
        <f>IF(A16="","",VLOOKUP(A16,基礎データ!$A$9:$M$158,2,0))</f>
        <v/>
      </c>
      <c r="N16" s="146"/>
      <c r="O16" s="146" t="str">
        <f>IF(B16="","",VLOOKUP(B16,基礎データ!$A$9:$M$158,3,0))</f>
        <v/>
      </c>
      <c r="P16" s="146"/>
      <c r="Q16" s="146"/>
      <c r="R16" s="146"/>
      <c r="S16" s="146"/>
      <c r="T16" s="146"/>
      <c r="U16" s="146"/>
      <c r="V16" s="146"/>
      <c r="W16" s="146"/>
      <c r="X16" s="146" t="str">
        <f>IF(B16="","",VLOOKUP(B16,基礎データ!$A$9:$M$158,2,0))</f>
        <v/>
      </c>
      <c r="Y16" s="146"/>
      <c r="Z16" s="551" t="str">
        <f>IF(B16="","",VLOOKUP(B16,基礎データ!$A$9:$M$158,5,0))</f>
        <v/>
      </c>
      <c r="AA16" s="552"/>
      <c r="AB16" s="552"/>
      <c r="AC16" s="552"/>
      <c r="AD16" s="552"/>
      <c r="AE16" s="552"/>
      <c r="AF16" s="552"/>
      <c r="AG16" s="553"/>
      <c r="AH16" s="146" t="str">
        <f>IF(B16="","",VLOOKUP(B16,基礎データ!$A$9:$M$158,12,0))</f>
        <v/>
      </c>
      <c r="AI16" s="146"/>
      <c r="AJ16" s="146"/>
      <c r="AK16" s="146"/>
      <c r="AL16" s="146"/>
      <c r="AM16" s="146"/>
      <c r="AN16" s="146"/>
      <c r="AO16" s="521"/>
      <c r="AP16" s="522"/>
      <c r="AQ16" s="519"/>
      <c r="AR16" s="520"/>
      <c r="AS16" s="515"/>
      <c r="AT16" s="516"/>
      <c r="AU16" s="516"/>
      <c r="AV16" s="516"/>
      <c r="AW16" s="516"/>
      <c r="AX16" s="517"/>
    </row>
    <row r="17" spans="1:50" ht="34.950000000000003" customHeight="1">
      <c r="A17" s="33"/>
      <c r="B17" s="34"/>
      <c r="C17" s="518"/>
      <c r="D17" s="440"/>
      <c r="E17" s="544" t="str">
        <f>IF(A17="","",VLOOKUP(A17,基礎データ!$A$9:$M$158,3,0))</f>
        <v/>
      </c>
      <c r="F17" s="545"/>
      <c r="G17" s="545"/>
      <c r="H17" s="545"/>
      <c r="I17" s="545"/>
      <c r="J17" s="545"/>
      <c r="K17" s="545"/>
      <c r="L17" s="546"/>
      <c r="M17" s="146" t="str">
        <f>IF(A17="","",VLOOKUP(A17,基礎データ!$A$9:$M$158,2,0))</f>
        <v/>
      </c>
      <c r="N17" s="146"/>
      <c r="O17" s="146" t="str">
        <f>IF(B17="","",VLOOKUP(B17,基礎データ!$A$9:$M$158,3,0))</f>
        <v/>
      </c>
      <c r="P17" s="146"/>
      <c r="Q17" s="146"/>
      <c r="R17" s="146"/>
      <c r="S17" s="146"/>
      <c r="T17" s="146"/>
      <c r="U17" s="146"/>
      <c r="V17" s="146"/>
      <c r="W17" s="146"/>
      <c r="X17" s="146" t="str">
        <f>IF(B17="","",VLOOKUP(B17,基礎データ!$A$9:$M$158,2,0))</f>
        <v/>
      </c>
      <c r="Y17" s="146"/>
      <c r="Z17" s="551" t="str">
        <f>IF(B17="","",VLOOKUP(B17,基礎データ!$A$9:$M$158,5,0))</f>
        <v/>
      </c>
      <c r="AA17" s="552"/>
      <c r="AB17" s="552"/>
      <c r="AC17" s="552"/>
      <c r="AD17" s="552"/>
      <c r="AE17" s="552"/>
      <c r="AF17" s="552"/>
      <c r="AG17" s="553"/>
      <c r="AH17" s="146" t="str">
        <f>IF(B17="","",VLOOKUP(B17,基礎データ!$A$9:$M$158,12,0))</f>
        <v/>
      </c>
      <c r="AI17" s="146"/>
      <c r="AJ17" s="146"/>
      <c r="AK17" s="146"/>
      <c r="AL17" s="146"/>
      <c r="AM17" s="146"/>
      <c r="AN17" s="146"/>
      <c r="AO17" s="521"/>
      <c r="AP17" s="522"/>
      <c r="AQ17" s="519"/>
      <c r="AR17" s="520"/>
      <c r="AS17" s="515"/>
      <c r="AT17" s="516"/>
      <c r="AU17" s="516"/>
      <c r="AV17" s="516"/>
      <c r="AW17" s="516"/>
      <c r="AX17" s="517"/>
    </row>
    <row r="18" spans="1:50" ht="34.950000000000003" customHeight="1">
      <c r="A18" s="33"/>
      <c r="B18" s="34"/>
      <c r="C18" s="518"/>
      <c r="D18" s="440"/>
      <c r="E18" s="544" t="str">
        <f>IF(A18="","",VLOOKUP(A18,基礎データ!$A$9:$M$158,3,0))</f>
        <v/>
      </c>
      <c r="F18" s="545"/>
      <c r="G18" s="545"/>
      <c r="H18" s="545"/>
      <c r="I18" s="545"/>
      <c r="J18" s="545"/>
      <c r="K18" s="545"/>
      <c r="L18" s="546"/>
      <c r="M18" s="146" t="str">
        <f>IF(A18="","",VLOOKUP(A18,基礎データ!$A$9:$M$158,2,0))</f>
        <v/>
      </c>
      <c r="N18" s="146"/>
      <c r="O18" s="146" t="str">
        <f>IF(B18="","",VLOOKUP(B18,基礎データ!$A$9:$M$158,3,0))</f>
        <v/>
      </c>
      <c r="P18" s="146"/>
      <c r="Q18" s="146"/>
      <c r="R18" s="146"/>
      <c r="S18" s="146"/>
      <c r="T18" s="146"/>
      <c r="U18" s="146"/>
      <c r="V18" s="146"/>
      <c r="W18" s="146"/>
      <c r="X18" s="146" t="str">
        <f>IF(B18="","",VLOOKUP(B18,基礎データ!$A$9:$M$158,2,0))</f>
        <v/>
      </c>
      <c r="Y18" s="146"/>
      <c r="Z18" s="551" t="str">
        <f>IF(B18="","",VLOOKUP(B18,基礎データ!$A$9:$M$158,5,0))</f>
        <v/>
      </c>
      <c r="AA18" s="552"/>
      <c r="AB18" s="552"/>
      <c r="AC18" s="552"/>
      <c r="AD18" s="552"/>
      <c r="AE18" s="552"/>
      <c r="AF18" s="552"/>
      <c r="AG18" s="553"/>
      <c r="AH18" s="146" t="str">
        <f>IF(B18="","",VLOOKUP(B18,基礎データ!$A$9:$M$158,12,0))</f>
        <v/>
      </c>
      <c r="AI18" s="146"/>
      <c r="AJ18" s="146"/>
      <c r="AK18" s="146"/>
      <c r="AL18" s="146"/>
      <c r="AM18" s="146"/>
      <c r="AN18" s="146"/>
      <c r="AO18" s="521"/>
      <c r="AP18" s="522"/>
      <c r="AQ18" s="519"/>
      <c r="AR18" s="520"/>
      <c r="AS18" s="515"/>
      <c r="AT18" s="516"/>
      <c r="AU18" s="516"/>
      <c r="AV18" s="516"/>
      <c r="AW18" s="516"/>
      <c r="AX18" s="517"/>
    </row>
    <row r="19" spans="1:50" ht="34.950000000000003" customHeight="1" thickBot="1">
      <c r="A19" s="33"/>
      <c r="B19" s="34"/>
      <c r="C19" s="530"/>
      <c r="D19" s="531"/>
      <c r="E19" s="170" t="str">
        <f>IF(A19="","",VLOOKUP(A19,基礎データ!$A$9:$M$158,3,0))</f>
        <v/>
      </c>
      <c r="F19" s="170"/>
      <c r="G19" s="170"/>
      <c r="H19" s="170"/>
      <c r="I19" s="170"/>
      <c r="J19" s="170"/>
      <c r="K19" s="170"/>
      <c r="L19" s="170"/>
      <c r="M19" s="170" t="str">
        <f>IF(A19="","",VLOOKUP(A19,基礎データ!$A$9:$M$158,2,0))</f>
        <v/>
      </c>
      <c r="N19" s="170"/>
      <c r="O19" s="170" t="str">
        <f>IF(B19="","",VLOOKUP(B19,基礎データ!$A$9:$M$158,3,0))</f>
        <v/>
      </c>
      <c r="P19" s="170"/>
      <c r="Q19" s="170"/>
      <c r="R19" s="170"/>
      <c r="S19" s="170"/>
      <c r="T19" s="170"/>
      <c r="U19" s="170"/>
      <c r="V19" s="170"/>
      <c r="W19" s="170"/>
      <c r="X19" s="170" t="str">
        <f>IF(B19="","",VLOOKUP(B19,基礎データ!$A$9:$M$158,2,0))</f>
        <v/>
      </c>
      <c r="Y19" s="170"/>
      <c r="Z19" s="555" t="str">
        <f>IF(B19="","",VLOOKUP(B19,基礎データ!$A$9:$M$158,5,0))</f>
        <v/>
      </c>
      <c r="AA19" s="556"/>
      <c r="AB19" s="556"/>
      <c r="AC19" s="556"/>
      <c r="AD19" s="556"/>
      <c r="AE19" s="556"/>
      <c r="AF19" s="556"/>
      <c r="AG19" s="557"/>
      <c r="AH19" s="170" t="str">
        <f>IF(B19="","",VLOOKUP(B19,基礎データ!$A$9:$M$158,12,0))</f>
        <v/>
      </c>
      <c r="AI19" s="170"/>
      <c r="AJ19" s="170"/>
      <c r="AK19" s="170"/>
      <c r="AL19" s="170"/>
      <c r="AM19" s="170"/>
      <c r="AN19" s="170"/>
      <c r="AO19" s="539"/>
      <c r="AP19" s="540"/>
      <c r="AQ19" s="540"/>
      <c r="AR19" s="541"/>
      <c r="AS19" s="539"/>
      <c r="AT19" s="540"/>
      <c r="AU19" s="540"/>
      <c r="AV19" s="540"/>
      <c r="AW19" s="540"/>
      <c r="AX19" s="554"/>
    </row>
    <row r="20" spans="1:50" ht="9.6" customHeight="1"/>
    <row r="21" spans="1:50" ht="20.399999999999999" customHeight="1">
      <c r="C21" s="35"/>
      <c r="D21" s="36"/>
      <c r="E21" s="36"/>
      <c r="F21" s="37" t="s">
        <v>31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8"/>
    </row>
    <row r="22" spans="1:50" ht="18" customHeight="1">
      <c r="C22" s="39"/>
      <c r="G22" s="147" t="s">
        <v>135</v>
      </c>
      <c r="H22" s="147"/>
      <c r="I22" s="147"/>
      <c r="J22" s="147"/>
      <c r="K22" s="147"/>
      <c r="L22" s="147" t="s">
        <v>83</v>
      </c>
      <c r="M22" s="147"/>
      <c r="N22" s="147"/>
      <c r="O22" s="147"/>
      <c r="P22" s="147" t="s">
        <v>84</v>
      </c>
      <c r="Q22" s="147"/>
      <c r="R22" s="147"/>
      <c r="S22" s="147"/>
      <c r="T22" s="147" t="s">
        <v>126</v>
      </c>
      <c r="U22" s="147"/>
      <c r="AX22" s="40"/>
    </row>
    <row r="23" spans="1:50" ht="21">
      <c r="C23" s="39"/>
      <c r="J23" s="41" t="s">
        <v>32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3"/>
      <c r="AC23" s="43"/>
      <c r="AD23" s="43"/>
      <c r="AE23" s="43"/>
      <c r="AF23" s="533">
        <f>基礎データ!D4</f>
        <v>0</v>
      </c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3"/>
      <c r="AT23" s="42"/>
      <c r="AU23" s="44" t="s">
        <v>33</v>
      </c>
      <c r="AX23" s="40"/>
    </row>
    <row r="24" spans="1:50">
      <c r="C24" s="39"/>
      <c r="AX24" s="40"/>
    </row>
    <row r="25" spans="1:50" ht="22.2" customHeight="1">
      <c r="C25" s="39"/>
      <c r="Q25" s="534" t="s">
        <v>34</v>
      </c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X25" s="40"/>
    </row>
    <row r="26" spans="1:50" ht="6.6" customHeight="1">
      <c r="C26" s="39"/>
      <c r="AX26" s="40"/>
    </row>
    <row r="27" spans="1:50" ht="14.4">
      <c r="C27" s="39"/>
      <c r="F27" s="20" t="s">
        <v>35</v>
      </c>
      <c r="AX27" s="40"/>
    </row>
    <row r="28" spans="1:50" ht="18" customHeight="1">
      <c r="C28" s="39"/>
      <c r="G28" s="147" t="s">
        <v>135</v>
      </c>
      <c r="H28" s="147"/>
      <c r="I28" s="147"/>
      <c r="J28" s="147"/>
      <c r="K28" s="147"/>
      <c r="L28" s="147" t="s">
        <v>83</v>
      </c>
      <c r="M28" s="147"/>
      <c r="N28" s="147"/>
      <c r="O28" s="147"/>
      <c r="P28" s="147" t="s">
        <v>84</v>
      </c>
      <c r="Q28" s="147"/>
      <c r="R28" s="147"/>
      <c r="S28" s="147"/>
      <c r="T28" s="147" t="s">
        <v>126</v>
      </c>
      <c r="U28" s="147"/>
      <c r="AX28" s="40"/>
    </row>
    <row r="29" spans="1:50">
      <c r="C29" s="39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X29" s="40"/>
    </row>
    <row r="30" spans="1:50">
      <c r="C30" s="39"/>
      <c r="J30" s="4" t="s">
        <v>36</v>
      </c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U30" s="44" t="s">
        <v>37</v>
      </c>
      <c r="AX30" s="40"/>
    </row>
    <row r="31" spans="1:50">
      <c r="C31" s="45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6"/>
    </row>
    <row r="44" spans="19:19" ht="20.399999999999999">
      <c r="S44" s="2" ph="1"/>
    </row>
    <row r="54" spans="19:19" ht="20.399999999999999">
      <c r="S54" s="2" ph="1"/>
    </row>
  </sheetData>
  <mergeCells count="158">
    <mergeCell ref="C16:D16"/>
    <mergeCell ref="E16:L16"/>
    <mergeCell ref="M16:N16"/>
    <mergeCell ref="O16:W16"/>
    <mergeCell ref="G22:I22"/>
    <mergeCell ref="E17:L17"/>
    <mergeCell ref="AH18:AN18"/>
    <mergeCell ref="M19:N19"/>
    <mergeCell ref="AQ19:AR19"/>
    <mergeCell ref="AO19:AP19"/>
    <mergeCell ref="M17:N17"/>
    <mergeCell ref="X17:Y17"/>
    <mergeCell ref="E19:L19"/>
    <mergeCell ref="T22:U22"/>
    <mergeCell ref="R22:S22"/>
    <mergeCell ref="C17:D17"/>
    <mergeCell ref="C18:D18"/>
    <mergeCell ref="AV17:AX17"/>
    <mergeCell ref="AQ18:AR18"/>
    <mergeCell ref="AS18:AU18"/>
    <mergeCell ref="AV18:AX18"/>
    <mergeCell ref="AQ17:AR17"/>
    <mergeCell ref="AS17:AU17"/>
    <mergeCell ref="AH17:AN17"/>
    <mergeCell ref="AO17:AP17"/>
    <mergeCell ref="C19:D19"/>
    <mergeCell ref="O19:W19"/>
    <mergeCell ref="X19:Y19"/>
    <mergeCell ref="E18:L18"/>
    <mergeCell ref="M18:N18"/>
    <mergeCell ref="O18:W18"/>
    <mergeCell ref="X18:Y18"/>
    <mergeCell ref="AV19:AX19"/>
    <mergeCell ref="AS19:AU19"/>
    <mergeCell ref="Z19:AG19"/>
    <mergeCell ref="Z18:AG18"/>
    <mergeCell ref="C15:D15"/>
    <mergeCell ref="E15:L15"/>
    <mergeCell ref="AV14:AX14"/>
    <mergeCell ref="X15:Y15"/>
    <mergeCell ref="AO14:AP14"/>
    <mergeCell ref="AQ14:AR14"/>
    <mergeCell ref="AS14:AU14"/>
    <mergeCell ref="AV15:AX15"/>
    <mergeCell ref="AS15:AU15"/>
    <mergeCell ref="Z15:AG15"/>
    <mergeCell ref="X14:Y14"/>
    <mergeCell ref="AO15:AP15"/>
    <mergeCell ref="Z14:AG14"/>
    <mergeCell ref="E14:L14"/>
    <mergeCell ref="AF29:AS30"/>
    <mergeCell ref="AQ12:AR12"/>
    <mergeCell ref="AS12:AU12"/>
    <mergeCell ref="X12:Y12"/>
    <mergeCell ref="AH14:AN14"/>
    <mergeCell ref="Q25:AJ25"/>
    <mergeCell ref="AH15:AN15"/>
    <mergeCell ref="AQ15:AR15"/>
    <mergeCell ref="N29:AE29"/>
    <mergeCell ref="M13:N13"/>
    <mergeCell ref="O17:W17"/>
    <mergeCell ref="X16:Y16"/>
    <mergeCell ref="AH13:AN13"/>
    <mergeCell ref="Z16:AG16"/>
    <mergeCell ref="AQ16:AR16"/>
    <mergeCell ref="Z17:AG17"/>
    <mergeCell ref="AO16:AP16"/>
    <mergeCell ref="M15:N15"/>
    <mergeCell ref="O15:W15"/>
    <mergeCell ref="M14:N14"/>
    <mergeCell ref="O14:W14"/>
    <mergeCell ref="AF23:AS23"/>
    <mergeCell ref="AH16:AN16"/>
    <mergeCell ref="AO18:AP18"/>
    <mergeCell ref="C13:D13"/>
    <mergeCell ref="E13:L13"/>
    <mergeCell ref="AV12:AX12"/>
    <mergeCell ref="AS13:AU13"/>
    <mergeCell ref="AO13:AP13"/>
    <mergeCell ref="AH12:AN12"/>
    <mergeCell ref="O13:W13"/>
    <mergeCell ref="AO12:AP12"/>
    <mergeCell ref="AQ13:AR13"/>
    <mergeCell ref="AV13:AX13"/>
    <mergeCell ref="Z13:AG13"/>
    <mergeCell ref="X13:Y13"/>
    <mergeCell ref="AS16:AU16"/>
    <mergeCell ref="AH19:AN19"/>
    <mergeCell ref="C5:H6"/>
    <mergeCell ref="C7:H7"/>
    <mergeCell ref="AK7:AM7"/>
    <mergeCell ref="I5:AC6"/>
    <mergeCell ref="I7:U7"/>
    <mergeCell ref="Y7:AJ7"/>
    <mergeCell ref="AD5:AI6"/>
    <mergeCell ref="AJ5:AX6"/>
    <mergeCell ref="V7:X7"/>
    <mergeCell ref="AS9:AU9"/>
    <mergeCell ref="Z9:AG9"/>
    <mergeCell ref="AV9:AX9"/>
    <mergeCell ref="AH9:AN9"/>
    <mergeCell ref="AO8:AX8"/>
    <mergeCell ref="AO9:AR9"/>
    <mergeCell ref="O8:AN8"/>
    <mergeCell ref="C12:D12"/>
    <mergeCell ref="E12:L12"/>
    <mergeCell ref="M12:N12"/>
    <mergeCell ref="Z10:AG10"/>
    <mergeCell ref="Z11:AG11"/>
    <mergeCell ref="Z12:AG12"/>
    <mergeCell ref="L1:AP1"/>
    <mergeCell ref="AD3:AS4"/>
    <mergeCell ref="AD2:AS2"/>
    <mergeCell ref="AN7:AX7"/>
    <mergeCell ref="E8:N8"/>
    <mergeCell ref="E9:L9"/>
    <mergeCell ref="M9:N9"/>
    <mergeCell ref="M3:P3"/>
    <mergeCell ref="Q3:S3"/>
    <mergeCell ref="T3:V3"/>
    <mergeCell ref="X9:Y9"/>
    <mergeCell ref="O9:W9"/>
    <mergeCell ref="X11:Y11"/>
    <mergeCell ref="AV10:AX10"/>
    <mergeCell ref="AS11:AU11"/>
    <mergeCell ref="AV11:AX11"/>
    <mergeCell ref="AO11:AP11"/>
    <mergeCell ref="AH10:AN10"/>
    <mergeCell ref="AO10:AP10"/>
    <mergeCell ref="AS10:AU10"/>
    <mergeCell ref="AQ10:AR10"/>
    <mergeCell ref="AQ11:AR11"/>
    <mergeCell ref="AH11:AN11"/>
    <mergeCell ref="X10:Y10"/>
    <mergeCell ref="AV16:AX16"/>
    <mergeCell ref="A7:B7"/>
    <mergeCell ref="T28:U28"/>
    <mergeCell ref="G28:I28"/>
    <mergeCell ref="J28:K28"/>
    <mergeCell ref="L28:M28"/>
    <mergeCell ref="N28:O28"/>
    <mergeCell ref="J22:K22"/>
    <mergeCell ref="L22:M22"/>
    <mergeCell ref="N22:O22"/>
    <mergeCell ref="P22:Q22"/>
    <mergeCell ref="P28:Q28"/>
    <mergeCell ref="R28:S28"/>
    <mergeCell ref="E10:L10"/>
    <mergeCell ref="M10:N10"/>
    <mergeCell ref="O10:W10"/>
    <mergeCell ref="C11:D11"/>
    <mergeCell ref="E11:L11"/>
    <mergeCell ref="M11:N11"/>
    <mergeCell ref="O11:W11"/>
    <mergeCell ref="C10:D10"/>
    <mergeCell ref="C8:D9"/>
    <mergeCell ref="O12:W12"/>
    <mergeCell ref="C14:D14"/>
  </mergeCells>
  <phoneticPr fontId="1"/>
  <pageMargins left="0.83" right="0.59055118110236227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92"/>
  <sheetViews>
    <sheetView topLeftCell="A22" zoomScaleNormal="100" workbookViewId="0">
      <selection activeCell="BB19" sqref="BB19"/>
    </sheetView>
  </sheetViews>
  <sheetFormatPr defaultColWidth="8.88671875" defaultRowHeight="13.2"/>
  <cols>
    <col min="1" max="1" width="4.6640625" style="25" customWidth="1"/>
    <col min="2" max="51" width="1.77734375" style="2" customWidth="1"/>
    <col min="52" max="16384" width="8.88671875" style="2"/>
  </cols>
  <sheetData>
    <row r="1" spans="1:51" ht="22.2" customHeight="1">
      <c r="I1" s="477" t="s">
        <v>23</v>
      </c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C1" s="573" t="s">
        <v>24</v>
      </c>
      <c r="AD1" s="573"/>
      <c r="AE1" s="573"/>
      <c r="AF1" s="573"/>
      <c r="AG1" s="573"/>
      <c r="AI1" s="477" t="s">
        <v>25</v>
      </c>
      <c r="AJ1" s="477"/>
      <c r="AK1" s="477"/>
      <c r="AL1" s="477"/>
      <c r="AM1" s="477"/>
      <c r="AN1" s="477"/>
      <c r="AO1" s="477"/>
      <c r="AP1" s="142"/>
      <c r="AQ1" s="436"/>
    </row>
    <row r="2" spans="1:51" ht="22.2" customHeight="1"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C2" s="569" t="s">
        <v>72</v>
      </c>
      <c r="AD2" s="569"/>
      <c r="AE2" s="569"/>
      <c r="AF2" s="569"/>
      <c r="AG2" s="569"/>
      <c r="AI2" s="477"/>
      <c r="AJ2" s="477"/>
      <c r="AK2" s="477"/>
      <c r="AL2" s="477"/>
      <c r="AM2" s="477"/>
      <c r="AN2" s="477"/>
      <c r="AO2" s="477"/>
      <c r="AP2" s="142"/>
      <c r="AQ2" s="436"/>
    </row>
    <row r="3" spans="1:51" ht="13.8" thickBot="1"/>
    <row r="4" spans="1:51" ht="17.7" customHeight="1">
      <c r="B4" s="589" t="s">
        <v>17</v>
      </c>
      <c r="C4" s="590"/>
      <c r="D4" s="590"/>
      <c r="E4" s="590"/>
      <c r="F4" s="591"/>
      <c r="G4" s="491">
        <f>基礎データ!$D$2</f>
        <v>0</v>
      </c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3"/>
      <c r="Z4" s="190" t="s">
        <v>18</v>
      </c>
      <c r="AA4" s="590"/>
      <c r="AB4" s="590"/>
      <c r="AC4" s="590"/>
      <c r="AD4" s="591"/>
      <c r="AE4" s="580">
        <f>基礎データ!$D$3</f>
        <v>0</v>
      </c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581"/>
      <c r="AX4" s="581"/>
      <c r="AY4" s="582"/>
    </row>
    <row r="5" spans="1:51" ht="17.7" customHeight="1">
      <c r="B5" s="592"/>
      <c r="C5" s="593"/>
      <c r="D5" s="593"/>
      <c r="E5" s="593"/>
      <c r="F5" s="594"/>
      <c r="G5" s="494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6"/>
      <c r="Z5" s="595"/>
      <c r="AA5" s="593"/>
      <c r="AB5" s="593"/>
      <c r="AC5" s="593"/>
      <c r="AD5" s="594"/>
      <c r="AE5" s="583"/>
      <c r="AF5" s="584"/>
      <c r="AG5" s="584"/>
      <c r="AH5" s="584"/>
      <c r="AI5" s="584"/>
      <c r="AJ5" s="584"/>
      <c r="AK5" s="584"/>
      <c r="AL5" s="584"/>
      <c r="AM5" s="584"/>
      <c r="AN5" s="584"/>
      <c r="AO5" s="584"/>
      <c r="AP5" s="584"/>
      <c r="AQ5" s="584"/>
      <c r="AR5" s="584"/>
      <c r="AS5" s="584"/>
      <c r="AT5" s="584"/>
      <c r="AU5" s="584"/>
      <c r="AV5" s="584"/>
      <c r="AW5" s="584"/>
      <c r="AX5" s="584"/>
      <c r="AY5" s="585"/>
    </row>
    <row r="6" spans="1:51" ht="16.95" customHeight="1">
      <c r="B6" s="596" t="s">
        <v>5</v>
      </c>
      <c r="C6" s="146"/>
      <c r="D6" s="146"/>
      <c r="E6" s="146"/>
      <c r="F6" s="146"/>
      <c r="G6" s="146"/>
      <c r="H6" s="146"/>
      <c r="I6" s="146"/>
      <c r="J6" s="146"/>
      <c r="K6" s="146"/>
      <c r="L6" s="146" t="s">
        <v>19</v>
      </c>
      <c r="M6" s="146"/>
      <c r="N6" s="146"/>
      <c r="O6" s="146" t="s">
        <v>7</v>
      </c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 t="s">
        <v>20</v>
      </c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55" t="s">
        <v>21</v>
      </c>
      <c r="AP6" s="155"/>
      <c r="AQ6" s="155"/>
      <c r="AR6" s="155"/>
      <c r="AS6" s="155"/>
      <c r="AT6" s="155"/>
      <c r="AU6" s="155"/>
      <c r="AV6" s="155"/>
      <c r="AW6" s="155"/>
      <c r="AX6" s="155"/>
      <c r="AY6" s="559"/>
    </row>
    <row r="7" spans="1:51" ht="16.95" customHeight="1">
      <c r="B7" s="59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234" t="s">
        <v>22</v>
      </c>
      <c r="AP7" s="234"/>
      <c r="AQ7" s="234"/>
      <c r="AR7" s="234"/>
      <c r="AS7" s="234"/>
      <c r="AT7" s="234"/>
      <c r="AU7" s="234"/>
      <c r="AV7" s="234"/>
      <c r="AW7" s="234"/>
      <c r="AX7" s="234"/>
      <c r="AY7" s="586"/>
    </row>
    <row r="8" spans="1:51" ht="17.399999999999999" customHeight="1">
      <c r="A8" s="207"/>
      <c r="B8" s="563" t="str">
        <f>IF(A8="","",VLOOKUP(A8,基礎データ!$A$9:$M$158,6,0))</f>
        <v/>
      </c>
      <c r="C8" s="564"/>
      <c r="D8" s="564"/>
      <c r="E8" s="564"/>
      <c r="F8" s="564"/>
      <c r="G8" s="564"/>
      <c r="H8" s="564"/>
      <c r="I8" s="564"/>
      <c r="J8" s="564"/>
      <c r="K8" s="565"/>
      <c r="L8" s="165" t="str">
        <f>IF(A8="","",VLOOKUP(A8,基礎データ!$A$9:$M$158,2,0))</f>
        <v/>
      </c>
      <c r="M8" s="165"/>
      <c r="N8" s="165"/>
      <c r="O8" s="399" t="str">
        <f>IF(A8="","",VLOOKUP(A8,基礎データ!$A$9:$M$158,3,0))</f>
        <v/>
      </c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574" t="str">
        <f>IF(A8="","",(VLOOKUP(A8,基礎データ!$A$9:$M$158,5)))</f>
        <v/>
      </c>
      <c r="AD8" s="575"/>
      <c r="AE8" s="575"/>
      <c r="AF8" s="575"/>
      <c r="AG8" s="575"/>
      <c r="AH8" s="575"/>
      <c r="AI8" s="575"/>
      <c r="AJ8" s="575"/>
      <c r="AK8" s="575"/>
      <c r="AL8" s="575"/>
      <c r="AM8" s="575"/>
      <c r="AN8" s="576"/>
      <c r="AO8" s="154" t="str">
        <f>IF(A8="","",VLOOKUP(A8,基礎データ!$A$9:$M$158,12))</f>
        <v/>
      </c>
      <c r="AP8" s="155"/>
      <c r="AQ8" s="155"/>
      <c r="AR8" s="155"/>
      <c r="AS8" s="155"/>
      <c r="AT8" s="155"/>
      <c r="AU8" s="155"/>
      <c r="AV8" s="155"/>
      <c r="AW8" s="155"/>
      <c r="AX8" s="155"/>
      <c r="AY8" s="559"/>
    </row>
    <row r="9" spans="1:51" ht="17.399999999999999" customHeight="1">
      <c r="A9" s="207"/>
      <c r="B9" s="566"/>
      <c r="C9" s="567"/>
      <c r="D9" s="567"/>
      <c r="E9" s="567"/>
      <c r="F9" s="567"/>
      <c r="G9" s="567"/>
      <c r="H9" s="567"/>
      <c r="I9" s="567"/>
      <c r="J9" s="567"/>
      <c r="K9" s="568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577"/>
      <c r="AD9" s="578"/>
      <c r="AE9" s="578"/>
      <c r="AF9" s="578"/>
      <c r="AG9" s="578"/>
      <c r="AH9" s="578"/>
      <c r="AI9" s="578"/>
      <c r="AJ9" s="578"/>
      <c r="AK9" s="578"/>
      <c r="AL9" s="578"/>
      <c r="AM9" s="578"/>
      <c r="AN9" s="579"/>
      <c r="AO9" s="560" t="str">
        <f>IF(A8="","",VLOOKUP(A8,基礎データ!$A$9:$M$158,7))</f>
        <v/>
      </c>
      <c r="AP9" s="561"/>
      <c r="AQ9" s="561"/>
      <c r="AR9" s="561"/>
      <c r="AS9" s="561"/>
      <c r="AT9" s="561"/>
      <c r="AU9" s="561"/>
      <c r="AV9" s="561"/>
      <c r="AW9" s="561"/>
      <c r="AX9" s="561"/>
      <c r="AY9" s="562"/>
    </row>
    <row r="10" spans="1:51" ht="17.399999999999999" customHeight="1">
      <c r="A10" s="207"/>
      <c r="B10" s="563" t="str">
        <f>IF(A10="","",VLOOKUP(A10,基礎データ!$A$9:$M$158,6,0))</f>
        <v/>
      </c>
      <c r="C10" s="564"/>
      <c r="D10" s="564"/>
      <c r="E10" s="564"/>
      <c r="F10" s="564"/>
      <c r="G10" s="564"/>
      <c r="H10" s="564"/>
      <c r="I10" s="564"/>
      <c r="J10" s="564"/>
      <c r="K10" s="565"/>
      <c r="L10" s="165" t="str">
        <f>IF(A10="","",VLOOKUP(A10,基礎データ!$A$9:$M$158,2,0))</f>
        <v/>
      </c>
      <c r="M10" s="165"/>
      <c r="N10" s="165"/>
      <c r="O10" s="399" t="str">
        <f>IF(A10="","",VLOOKUP(A10,基礎データ!$A$9:$M$158,3,0))</f>
        <v/>
      </c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558" t="str">
        <f>IF(A10="","",(VLOOKUP(A10,基礎データ!$A$9:$M$158,5)))</f>
        <v/>
      </c>
      <c r="AD10" s="558"/>
      <c r="AE10" s="558"/>
      <c r="AF10" s="558"/>
      <c r="AG10" s="558"/>
      <c r="AH10" s="558"/>
      <c r="AI10" s="558"/>
      <c r="AJ10" s="558"/>
      <c r="AK10" s="558"/>
      <c r="AL10" s="558"/>
      <c r="AM10" s="558"/>
      <c r="AN10" s="558"/>
      <c r="AO10" s="154" t="str">
        <f>IF(A10="","",VLOOKUP(A10,基礎データ!$A$9:$M$158,12))</f>
        <v/>
      </c>
      <c r="AP10" s="155"/>
      <c r="AQ10" s="155"/>
      <c r="AR10" s="155"/>
      <c r="AS10" s="155"/>
      <c r="AT10" s="155"/>
      <c r="AU10" s="155"/>
      <c r="AV10" s="155"/>
      <c r="AW10" s="155"/>
      <c r="AX10" s="155"/>
      <c r="AY10" s="559"/>
    </row>
    <row r="11" spans="1:51" ht="17.399999999999999" customHeight="1">
      <c r="A11" s="207"/>
      <c r="B11" s="566"/>
      <c r="C11" s="567"/>
      <c r="D11" s="567"/>
      <c r="E11" s="567"/>
      <c r="F11" s="567"/>
      <c r="G11" s="567"/>
      <c r="H11" s="567"/>
      <c r="I11" s="567"/>
      <c r="J11" s="567"/>
      <c r="K11" s="568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  <c r="AN11" s="558"/>
      <c r="AO11" s="560" t="str">
        <f>IF(A10="","",VLOOKUP(A10,基礎データ!$A$9:$M$158,7))</f>
        <v/>
      </c>
      <c r="AP11" s="561"/>
      <c r="AQ11" s="561"/>
      <c r="AR11" s="561"/>
      <c r="AS11" s="561"/>
      <c r="AT11" s="561"/>
      <c r="AU11" s="561"/>
      <c r="AV11" s="561"/>
      <c r="AW11" s="561"/>
      <c r="AX11" s="561"/>
      <c r="AY11" s="562"/>
    </row>
    <row r="12" spans="1:51" ht="17.399999999999999" customHeight="1">
      <c r="A12" s="207"/>
      <c r="B12" s="563" t="str">
        <f>IF(A12="","",VLOOKUP(A12,基礎データ!$A$9:$M$158,6,0))</f>
        <v/>
      </c>
      <c r="C12" s="564"/>
      <c r="D12" s="564"/>
      <c r="E12" s="564"/>
      <c r="F12" s="564"/>
      <c r="G12" s="564"/>
      <c r="H12" s="564"/>
      <c r="I12" s="564"/>
      <c r="J12" s="564"/>
      <c r="K12" s="565"/>
      <c r="L12" s="165" t="str">
        <f>IF(A12="","",VLOOKUP(A12,基礎データ!$A$9:$M$158,2,0))</f>
        <v/>
      </c>
      <c r="M12" s="165"/>
      <c r="N12" s="165"/>
      <c r="O12" s="399" t="str">
        <f>IF(A12="","",VLOOKUP(A12,基礎データ!$A$9:$M$158,3,0))</f>
        <v/>
      </c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558" t="str">
        <f>IF(A12="","",(VLOOKUP(A12,基礎データ!$A$9:$M$158,5)))</f>
        <v/>
      </c>
      <c r="AD12" s="558"/>
      <c r="AE12" s="558"/>
      <c r="AF12" s="558"/>
      <c r="AG12" s="558"/>
      <c r="AH12" s="558"/>
      <c r="AI12" s="558"/>
      <c r="AJ12" s="558"/>
      <c r="AK12" s="558"/>
      <c r="AL12" s="558"/>
      <c r="AM12" s="558"/>
      <c r="AN12" s="558"/>
      <c r="AO12" s="154" t="str">
        <f>IF(A12="","",VLOOKUP(A12,基礎データ!$A$9:$M$158,12))</f>
        <v/>
      </c>
      <c r="AP12" s="155"/>
      <c r="AQ12" s="155"/>
      <c r="AR12" s="155"/>
      <c r="AS12" s="155"/>
      <c r="AT12" s="155"/>
      <c r="AU12" s="155"/>
      <c r="AV12" s="155"/>
      <c r="AW12" s="155"/>
      <c r="AX12" s="155"/>
      <c r="AY12" s="559"/>
    </row>
    <row r="13" spans="1:51" ht="17.399999999999999" customHeight="1">
      <c r="A13" s="207"/>
      <c r="B13" s="566"/>
      <c r="C13" s="567"/>
      <c r="D13" s="567"/>
      <c r="E13" s="567"/>
      <c r="F13" s="567"/>
      <c r="G13" s="567"/>
      <c r="H13" s="567"/>
      <c r="I13" s="567"/>
      <c r="J13" s="567"/>
      <c r="K13" s="568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558"/>
      <c r="AD13" s="558"/>
      <c r="AE13" s="558"/>
      <c r="AF13" s="558"/>
      <c r="AG13" s="558"/>
      <c r="AH13" s="558"/>
      <c r="AI13" s="558"/>
      <c r="AJ13" s="558"/>
      <c r="AK13" s="558"/>
      <c r="AL13" s="558"/>
      <c r="AM13" s="558"/>
      <c r="AN13" s="558"/>
      <c r="AO13" s="560" t="str">
        <f>IF(A12="","",VLOOKUP(A12,基礎データ!$A$9:$M$158,7))</f>
        <v/>
      </c>
      <c r="AP13" s="561"/>
      <c r="AQ13" s="561"/>
      <c r="AR13" s="561"/>
      <c r="AS13" s="561"/>
      <c r="AT13" s="561"/>
      <c r="AU13" s="561"/>
      <c r="AV13" s="561"/>
      <c r="AW13" s="561"/>
      <c r="AX13" s="561"/>
      <c r="AY13" s="562"/>
    </row>
    <row r="14" spans="1:51" ht="17.399999999999999" customHeight="1">
      <c r="A14" s="207"/>
      <c r="B14" s="563" t="str">
        <f>IF(A14="","",VLOOKUP(A14,基礎データ!$A$9:$M$158,6,0))</f>
        <v/>
      </c>
      <c r="C14" s="564"/>
      <c r="D14" s="564"/>
      <c r="E14" s="564"/>
      <c r="F14" s="564"/>
      <c r="G14" s="564"/>
      <c r="H14" s="564"/>
      <c r="I14" s="564"/>
      <c r="J14" s="564"/>
      <c r="K14" s="565"/>
      <c r="L14" s="165" t="str">
        <f>IF(A14="","",VLOOKUP(A14,基礎データ!$A$9:$M$158,2,0))</f>
        <v/>
      </c>
      <c r="M14" s="165"/>
      <c r="N14" s="165"/>
      <c r="O14" s="399" t="str">
        <f>IF(A14="","",VLOOKUP(A14,基礎データ!$A$9:$M$158,3,0))</f>
        <v/>
      </c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558" t="str">
        <f>IF(A14="","",(VLOOKUP(A14,基礎データ!$A$9:$M$158,5)))</f>
        <v/>
      </c>
      <c r="AD14" s="558"/>
      <c r="AE14" s="558"/>
      <c r="AF14" s="558"/>
      <c r="AG14" s="558"/>
      <c r="AH14" s="558"/>
      <c r="AI14" s="558"/>
      <c r="AJ14" s="558"/>
      <c r="AK14" s="558"/>
      <c r="AL14" s="558"/>
      <c r="AM14" s="558"/>
      <c r="AN14" s="558"/>
      <c r="AO14" s="154" t="str">
        <f>IF(A14="","",VLOOKUP(A14,基礎データ!$A$9:$M$158,12))</f>
        <v/>
      </c>
      <c r="AP14" s="155"/>
      <c r="AQ14" s="155"/>
      <c r="AR14" s="155"/>
      <c r="AS14" s="155"/>
      <c r="AT14" s="155"/>
      <c r="AU14" s="155"/>
      <c r="AV14" s="155"/>
      <c r="AW14" s="155"/>
      <c r="AX14" s="155"/>
      <c r="AY14" s="559"/>
    </row>
    <row r="15" spans="1:51" ht="17.399999999999999" customHeight="1">
      <c r="A15" s="207"/>
      <c r="B15" s="566"/>
      <c r="C15" s="567"/>
      <c r="D15" s="567"/>
      <c r="E15" s="567"/>
      <c r="F15" s="567"/>
      <c r="G15" s="567"/>
      <c r="H15" s="567"/>
      <c r="I15" s="567"/>
      <c r="J15" s="567"/>
      <c r="K15" s="568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558"/>
      <c r="AD15" s="558"/>
      <c r="AE15" s="558"/>
      <c r="AF15" s="558"/>
      <c r="AG15" s="558"/>
      <c r="AH15" s="558"/>
      <c r="AI15" s="558"/>
      <c r="AJ15" s="558"/>
      <c r="AK15" s="558"/>
      <c r="AL15" s="558"/>
      <c r="AM15" s="558"/>
      <c r="AN15" s="558"/>
      <c r="AO15" s="560" t="str">
        <f>IF(A14="","",VLOOKUP(A14,基礎データ!$A$9:$M$158,7))</f>
        <v/>
      </c>
      <c r="AP15" s="561"/>
      <c r="AQ15" s="561"/>
      <c r="AR15" s="561"/>
      <c r="AS15" s="561"/>
      <c r="AT15" s="561"/>
      <c r="AU15" s="561"/>
      <c r="AV15" s="561"/>
      <c r="AW15" s="561"/>
      <c r="AX15" s="561"/>
      <c r="AY15" s="562"/>
    </row>
    <row r="16" spans="1:51" ht="17.399999999999999" customHeight="1">
      <c r="A16" s="207"/>
      <c r="B16" s="563" t="str">
        <f>IF(A16="","",VLOOKUP(A16,基礎データ!$A$9:$M$158,6,0))</f>
        <v/>
      </c>
      <c r="C16" s="564"/>
      <c r="D16" s="564"/>
      <c r="E16" s="564"/>
      <c r="F16" s="564"/>
      <c r="G16" s="564"/>
      <c r="H16" s="564"/>
      <c r="I16" s="564"/>
      <c r="J16" s="564"/>
      <c r="K16" s="565"/>
      <c r="L16" s="165" t="str">
        <f>IF(A16="","",VLOOKUP(A16,基礎データ!$A$9:$M$158,2,0))</f>
        <v/>
      </c>
      <c r="M16" s="165"/>
      <c r="N16" s="165"/>
      <c r="O16" s="399" t="str">
        <f>IF(A16="","",VLOOKUP(A16,基礎データ!$A$9:$M$158,3,0))</f>
        <v/>
      </c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558" t="str">
        <f>IF(A16="","",(VLOOKUP(A16,基礎データ!$A$9:$M$158,5)))</f>
        <v/>
      </c>
      <c r="AD16" s="558"/>
      <c r="AE16" s="558"/>
      <c r="AF16" s="558"/>
      <c r="AG16" s="558"/>
      <c r="AH16" s="558"/>
      <c r="AI16" s="558"/>
      <c r="AJ16" s="558"/>
      <c r="AK16" s="558"/>
      <c r="AL16" s="558"/>
      <c r="AM16" s="558"/>
      <c r="AN16" s="558"/>
      <c r="AO16" s="154" t="str">
        <f>IF(A16="","",VLOOKUP(A16,基礎データ!$A$9:$M$158,12))</f>
        <v/>
      </c>
      <c r="AP16" s="155"/>
      <c r="AQ16" s="155"/>
      <c r="AR16" s="155"/>
      <c r="AS16" s="155"/>
      <c r="AT16" s="155"/>
      <c r="AU16" s="155"/>
      <c r="AV16" s="155"/>
      <c r="AW16" s="155"/>
      <c r="AX16" s="155"/>
      <c r="AY16" s="559"/>
    </row>
    <row r="17" spans="1:51" ht="17.399999999999999" customHeight="1">
      <c r="A17" s="207"/>
      <c r="B17" s="566"/>
      <c r="C17" s="567"/>
      <c r="D17" s="567"/>
      <c r="E17" s="567"/>
      <c r="F17" s="567"/>
      <c r="G17" s="567"/>
      <c r="H17" s="567"/>
      <c r="I17" s="567"/>
      <c r="J17" s="567"/>
      <c r="K17" s="568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558"/>
      <c r="AD17" s="558"/>
      <c r="AE17" s="558"/>
      <c r="AF17" s="558"/>
      <c r="AG17" s="558"/>
      <c r="AH17" s="558"/>
      <c r="AI17" s="558"/>
      <c r="AJ17" s="558"/>
      <c r="AK17" s="558"/>
      <c r="AL17" s="558"/>
      <c r="AM17" s="558"/>
      <c r="AN17" s="558"/>
      <c r="AO17" s="560" t="str">
        <f>IF(A16="","",VLOOKUP(A16,基礎データ!$A$9:$M$158,7))</f>
        <v/>
      </c>
      <c r="AP17" s="561"/>
      <c r="AQ17" s="561"/>
      <c r="AR17" s="561"/>
      <c r="AS17" s="561"/>
      <c r="AT17" s="561"/>
      <c r="AU17" s="561"/>
      <c r="AV17" s="561"/>
      <c r="AW17" s="561"/>
      <c r="AX17" s="561"/>
      <c r="AY17" s="562"/>
    </row>
    <row r="18" spans="1:51" ht="17.399999999999999" customHeight="1">
      <c r="A18" s="207"/>
      <c r="B18" s="563" t="str">
        <f>IF(A18="","",VLOOKUP(A18,基礎データ!$A$9:$M$158,6,0))</f>
        <v/>
      </c>
      <c r="C18" s="564"/>
      <c r="D18" s="564"/>
      <c r="E18" s="564"/>
      <c r="F18" s="564"/>
      <c r="G18" s="564"/>
      <c r="H18" s="564"/>
      <c r="I18" s="564"/>
      <c r="J18" s="564"/>
      <c r="K18" s="565"/>
      <c r="L18" s="165" t="str">
        <f>IF(A18="","",VLOOKUP(A18,基礎データ!$A$9:$M$158,2,0))</f>
        <v/>
      </c>
      <c r="M18" s="165"/>
      <c r="N18" s="165"/>
      <c r="O18" s="399" t="str">
        <f>IF(A18="","",VLOOKUP(A18,基礎データ!$A$9:$M$158,3,0))</f>
        <v/>
      </c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558" t="str">
        <f>IF(A18="","",(VLOOKUP(A18,基礎データ!$A$9:$M$158,5)))</f>
        <v/>
      </c>
      <c r="AD18" s="558"/>
      <c r="AE18" s="558"/>
      <c r="AF18" s="558"/>
      <c r="AG18" s="558"/>
      <c r="AH18" s="558"/>
      <c r="AI18" s="558"/>
      <c r="AJ18" s="558"/>
      <c r="AK18" s="558"/>
      <c r="AL18" s="558"/>
      <c r="AM18" s="558"/>
      <c r="AN18" s="558"/>
      <c r="AO18" s="154" t="str">
        <f>IF(A18="","",VLOOKUP(A18,基礎データ!$A$9:$M$158,12))</f>
        <v/>
      </c>
      <c r="AP18" s="155"/>
      <c r="AQ18" s="155"/>
      <c r="AR18" s="155"/>
      <c r="AS18" s="155"/>
      <c r="AT18" s="155"/>
      <c r="AU18" s="155"/>
      <c r="AV18" s="155"/>
      <c r="AW18" s="155"/>
      <c r="AX18" s="155"/>
      <c r="AY18" s="559"/>
    </row>
    <row r="19" spans="1:51" ht="17.399999999999999" customHeight="1">
      <c r="A19" s="207"/>
      <c r="B19" s="566"/>
      <c r="C19" s="567"/>
      <c r="D19" s="567"/>
      <c r="E19" s="567"/>
      <c r="F19" s="567"/>
      <c r="G19" s="567"/>
      <c r="H19" s="567"/>
      <c r="I19" s="567"/>
      <c r="J19" s="567"/>
      <c r="K19" s="568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558"/>
      <c r="AD19" s="558"/>
      <c r="AE19" s="558"/>
      <c r="AF19" s="558"/>
      <c r="AG19" s="558"/>
      <c r="AH19" s="558"/>
      <c r="AI19" s="558"/>
      <c r="AJ19" s="558"/>
      <c r="AK19" s="558"/>
      <c r="AL19" s="558"/>
      <c r="AM19" s="558"/>
      <c r="AN19" s="558"/>
      <c r="AO19" s="560" t="str">
        <f>IF(A18="","",VLOOKUP(A18,基礎データ!$A$9:$M$158,7))</f>
        <v/>
      </c>
      <c r="AP19" s="561"/>
      <c r="AQ19" s="561"/>
      <c r="AR19" s="561"/>
      <c r="AS19" s="561"/>
      <c r="AT19" s="561"/>
      <c r="AU19" s="561"/>
      <c r="AV19" s="561"/>
      <c r="AW19" s="561"/>
      <c r="AX19" s="561"/>
      <c r="AY19" s="562"/>
    </row>
    <row r="20" spans="1:51" ht="17.399999999999999" customHeight="1">
      <c r="A20" s="207"/>
      <c r="B20" s="563" t="str">
        <f>IF(A20="","",VLOOKUP(A20,基礎データ!$A$9:$M$158,6,0))</f>
        <v/>
      </c>
      <c r="C20" s="564"/>
      <c r="D20" s="564"/>
      <c r="E20" s="564"/>
      <c r="F20" s="564"/>
      <c r="G20" s="564"/>
      <c r="H20" s="564"/>
      <c r="I20" s="564"/>
      <c r="J20" s="564"/>
      <c r="K20" s="565"/>
      <c r="L20" s="165" t="str">
        <f>IF(A20="","",VLOOKUP(A20,基礎データ!$A$9:$M$158,2,0))</f>
        <v/>
      </c>
      <c r="M20" s="165"/>
      <c r="N20" s="165"/>
      <c r="O20" s="399" t="str">
        <f>IF(A20="","",VLOOKUP(A20,基礎データ!$A$9:$M$158,3,0))</f>
        <v/>
      </c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558" t="str">
        <f>IF(A20="","",(VLOOKUP(A20,基礎データ!$A$9:$M$158,5)))</f>
        <v/>
      </c>
      <c r="AD20" s="558"/>
      <c r="AE20" s="558"/>
      <c r="AF20" s="558"/>
      <c r="AG20" s="558"/>
      <c r="AH20" s="558"/>
      <c r="AI20" s="558"/>
      <c r="AJ20" s="558"/>
      <c r="AK20" s="558"/>
      <c r="AL20" s="558"/>
      <c r="AM20" s="558"/>
      <c r="AN20" s="558"/>
      <c r="AO20" s="154" t="str">
        <f>IF(A20="","",VLOOKUP(A20,基礎データ!$A$9:$M$158,12))</f>
        <v/>
      </c>
      <c r="AP20" s="155"/>
      <c r="AQ20" s="155"/>
      <c r="AR20" s="155"/>
      <c r="AS20" s="155"/>
      <c r="AT20" s="155"/>
      <c r="AU20" s="155"/>
      <c r="AV20" s="155"/>
      <c r="AW20" s="155"/>
      <c r="AX20" s="155"/>
      <c r="AY20" s="559"/>
    </row>
    <row r="21" spans="1:51" ht="17.399999999999999" customHeight="1">
      <c r="A21" s="207"/>
      <c r="B21" s="566"/>
      <c r="C21" s="567"/>
      <c r="D21" s="567"/>
      <c r="E21" s="567"/>
      <c r="F21" s="567"/>
      <c r="G21" s="567"/>
      <c r="H21" s="567"/>
      <c r="I21" s="567"/>
      <c r="J21" s="567"/>
      <c r="K21" s="568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558"/>
      <c r="AD21" s="558"/>
      <c r="AE21" s="558"/>
      <c r="AF21" s="558"/>
      <c r="AG21" s="558"/>
      <c r="AH21" s="558"/>
      <c r="AI21" s="558"/>
      <c r="AJ21" s="558"/>
      <c r="AK21" s="558"/>
      <c r="AL21" s="558"/>
      <c r="AM21" s="558"/>
      <c r="AN21" s="558"/>
      <c r="AO21" s="560" t="str">
        <f>IF(A20="","",VLOOKUP(A20,基礎データ!$A$9:$M$158,7))</f>
        <v/>
      </c>
      <c r="AP21" s="561"/>
      <c r="AQ21" s="561"/>
      <c r="AR21" s="561"/>
      <c r="AS21" s="561"/>
      <c r="AT21" s="561"/>
      <c r="AU21" s="561"/>
      <c r="AV21" s="561"/>
      <c r="AW21" s="561"/>
      <c r="AX21" s="561"/>
      <c r="AY21" s="562"/>
    </row>
    <row r="22" spans="1:51" ht="17.399999999999999" customHeight="1">
      <c r="A22" s="207"/>
      <c r="B22" s="563" t="str">
        <f>IF(A22="","",VLOOKUP(A22,基礎データ!$A$9:$M$158,6,0))</f>
        <v/>
      </c>
      <c r="C22" s="564"/>
      <c r="D22" s="564"/>
      <c r="E22" s="564"/>
      <c r="F22" s="564"/>
      <c r="G22" s="564"/>
      <c r="H22" s="564"/>
      <c r="I22" s="564"/>
      <c r="J22" s="564"/>
      <c r="K22" s="565"/>
      <c r="L22" s="165" t="str">
        <f>IF(A22="","",VLOOKUP(A22,基礎データ!$A$9:$M$158,2,0))</f>
        <v/>
      </c>
      <c r="M22" s="165"/>
      <c r="N22" s="165"/>
      <c r="O22" s="399" t="str">
        <f>IF(A22="","",VLOOKUP(A22,基礎データ!$A$9:$M$158,3,0))</f>
        <v/>
      </c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558" t="str">
        <f>IF(A22="","",(VLOOKUP(A22,基礎データ!$A$9:$M$158,5)))</f>
        <v/>
      </c>
      <c r="AD22" s="558"/>
      <c r="AE22" s="558"/>
      <c r="AF22" s="558"/>
      <c r="AG22" s="558"/>
      <c r="AH22" s="558"/>
      <c r="AI22" s="558"/>
      <c r="AJ22" s="558"/>
      <c r="AK22" s="558"/>
      <c r="AL22" s="558"/>
      <c r="AM22" s="558"/>
      <c r="AN22" s="558"/>
      <c r="AO22" s="154" t="str">
        <f>IF(A22="","",VLOOKUP(A22,基礎データ!$A$9:$M$158,12))</f>
        <v/>
      </c>
      <c r="AP22" s="155"/>
      <c r="AQ22" s="155"/>
      <c r="AR22" s="155"/>
      <c r="AS22" s="155"/>
      <c r="AT22" s="155"/>
      <c r="AU22" s="155"/>
      <c r="AV22" s="155"/>
      <c r="AW22" s="155"/>
      <c r="AX22" s="155"/>
      <c r="AY22" s="559"/>
    </row>
    <row r="23" spans="1:51" ht="17.399999999999999" customHeight="1">
      <c r="A23" s="207"/>
      <c r="B23" s="566"/>
      <c r="C23" s="567"/>
      <c r="D23" s="567"/>
      <c r="E23" s="567"/>
      <c r="F23" s="567"/>
      <c r="G23" s="567"/>
      <c r="H23" s="567"/>
      <c r="I23" s="567"/>
      <c r="J23" s="567"/>
      <c r="K23" s="568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558"/>
      <c r="AD23" s="558"/>
      <c r="AE23" s="558"/>
      <c r="AF23" s="558"/>
      <c r="AG23" s="558"/>
      <c r="AH23" s="558"/>
      <c r="AI23" s="558"/>
      <c r="AJ23" s="558"/>
      <c r="AK23" s="558"/>
      <c r="AL23" s="558"/>
      <c r="AM23" s="558"/>
      <c r="AN23" s="558"/>
      <c r="AO23" s="560" t="str">
        <f>IF(A22="","",VLOOKUP(A22,基礎データ!$A$9:$M$158,7))</f>
        <v/>
      </c>
      <c r="AP23" s="561"/>
      <c r="AQ23" s="561"/>
      <c r="AR23" s="561"/>
      <c r="AS23" s="561"/>
      <c r="AT23" s="561"/>
      <c r="AU23" s="561"/>
      <c r="AV23" s="561"/>
      <c r="AW23" s="561"/>
      <c r="AX23" s="561"/>
      <c r="AY23" s="562"/>
    </row>
    <row r="24" spans="1:51" ht="17.399999999999999" customHeight="1">
      <c r="A24" s="207"/>
      <c r="B24" s="563" t="str">
        <f>IF(A24="","",VLOOKUP(A24,基礎データ!$A$9:$M$158,6,0))</f>
        <v/>
      </c>
      <c r="C24" s="564"/>
      <c r="D24" s="564"/>
      <c r="E24" s="564"/>
      <c r="F24" s="564"/>
      <c r="G24" s="564"/>
      <c r="H24" s="564"/>
      <c r="I24" s="564"/>
      <c r="J24" s="564"/>
      <c r="K24" s="565"/>
      <c r="L24" s="165" t="str">
        <f>IF(A24="","",VLOOKUP(A24,基礎データ!$A$9:$M$158,2,0))</f>
        <v/>
      </c>
      <c r="M24" s="165"/>
      <c r="N24" s="165"/>
      <c r="O24" s="399" t="str">
        <f>IF(A24="","",VLOOKUP(A24,基礎データ!$A$9:$M$158,3,0))</f>
        <v/>
      </c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558" t="str">
        <f>IF(A24="","",(VLOOKUP(A24,基礎データ!$A$9:$M$158,5)))</f>
        <v/>
      </c>
      <c r="AD24" s="558"/>
      <c r="AE24" s="558"/>
      <c r="AF24" s="558"/>
      <c r="AG24" s="558"/>
      <c r="AH24" s="558"/>
      <c r="AI24" s="558"/>
      <c r="AJ24" s="558"/>
      <c r="AK24" s="558"/>
      <c r="AL24" s="558"/>
      <c r="AM24" s="558"/>
      <c r="AN24" s="558"/>
      <c r="AO24" s="154" t="str">
        <f>IF(A24="","",VLOOKUP(A24,基礎データ!$A$9:$M$158,12))</f>
        <v/>
      </c>
      <c r="AP24" s="155"/>
      <c r="AQ24" s="155"/>
      <c r="AR24" s="155"/>
      <c r="AS24" s="155"/>
      <c r="AT24" s="155"/>
      <c r="AU24" s="155"/>
      <c r="AV24" s="155"/>
      <c r="AW24" s="155"/>
      <c r="AX24" s="155"/>
      <c r="AY24" s="559"/>
    </row>
    <row r="25" spans="1:51" ht="17.399999999999999" customHeight="1">
      <c r="A25" s="207"/>
      <c r="B25" s="566"/>
      <c r="C25" s="567"/>
      <c r="D25" s="567"/>
      <c r="E25" s="567"/>
      <c r="F25" s="567"/>
      <c r="G25" s="567"/>
      <c r="H25" s="567"/>
      <c r="I25" s="567"/>
      <c r="J25" s="567"/>
      <c r="K25" s="568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60" t="str">
        <f>IF(A24="","",VLOOKUP(A24,基礎データ!$A$9:$M$158,7))</f>
        <v/>
      </c>
      <c r="AP25" s="561"/>
      <c r="AQ25" s="561"/>
      <c r="AR25" s="561"/>
      <c r="AS25" s="561"/>
      <c r="AT25" s="561"/>
      <c r="AU25" s="561"/>
      <c r="AV25" s="561"/>
      <c r="AW25" s="561"/>
      <c r="AX25" s="561"/>
      <c r="AY25" s="562"/>
    </row>
    <row r="26" spans="1:51" ht="17.399999999999999" customHeight="1">
      <c r="A26" s="207"/>
      <c r="B26" s="563" t="str">
        <f>IF(A26="","",VLOOKUP(A26,基礎データ!$A$9:$M$158,6,0))</f>
        <v/>
      </c>
      <c r="C26" s="564"/>
      <c r="D26" s="564"/>
      <c r="E26" s="564"/>
      <c r="F26" s="564"/>
      <c r="G26" s="564"/>
      <c r="H26" s="564"/>
      <c r="I26" s="564"/>
      <c r="J26" s="564"/>
      <c r="K26" s="565"/>
      <c r="L26" s="165" t="str">
        <f>IF(A26="","",VLOOKUP(A26,基礎データ!$A$9:$M$158,2,0))</f>
        <v/>
      </c>
      <c r="M26" s="165"/>
      <c r="N26" s="165"/>
      <c r="O26" s="399" t="str">
        <f>IF(A26="","",VLOOKUP(A26,基礎データ!$A$9:$M$158,3,0))</f>
        <v/>
      </c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558" t="str">
        <f>IF(A26="","",(VLOOKUP(A26,基礎データ!$A$9:$M$158,5)))</f>
        <v/>
      </c>
      <c r="AD26" s="558"/>
      <c r="AE26" s="558"/>
      <c r="AF26" s="558"/>
      <c r="AG26" s="558"/>
      <c r="AH26" s="558"/>
      <c r="AI26" s="558"/>
      <c r="AJ26" s="558"/>
      <c r="AK26" s="558"/>
      <c r="AL26" s="558"/>
      <c r="AM26" s="558"/>
      <c r="AN26" s="558"/>
      <c r="AO26" s="154" t="str">
        <f>IF(A26="","",VLOOKUP(A26,基礎データ!$A$9:$M$158,12))</f>
        <v/>
      </c>
      <c r="AP26" s="155"/>
      <c r="AQ26" s="155"/>
      <c r="AR26" s="155"/>
      <c r="AS26" s="155"/>
      <c r="AT26" s="155"/>
      <c r="AU26" s="155"/>
      <c r="AV26" s="155"/>
      <c r="AW26" s="155"/>
      <c r="AX26" s="155"/>
      <c r="AY26" s="559"/>
    </row>
    <row r="27" spans="1:51" ht="17.399999999999999" customHeight="1">
      <c r="A27" s="207"/>
      <c r="B27" s="566"/>
      <c r="C27" s="567"/>
      <c r="D27" s="567"/>
      <c r="E27" s="567"/>
      <c r="F27" s="567"/>
      <c r="G27" s="567"/>
      <c r="H27" s="567"/>
      <c r="I27" s="567"/>
      <c r="J27" s="567"/>
      <c r="K27" s="568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558"/>
      <c r="AD27" s="558"/>
      <c r="AE27" s="558"/>
      <c r="AF27" s="558"/>
      <c r="AG27" s="558"/>
      <c r="AH27" s="558"/>
      <c r="AI27" s="558"/>
      <c r="AJ27" s="558"/>
      <c r="AK27" s="558"/>
      <c r="AL27" s="558"/>
      <c r="AM27" s="558"/>
      <c r="AN27" s="558"/>
      <c r="AO27" s="560" t="str">
        <f>IF(A26="","",VLOOKUP(A26,基礎データ!$A$9:$M$158,7))</f>
        <v/>
      </c>
      <c r="AP27" s="561"/>
      <c r="AQ27" s="561"/>
      <c r="AR27" s="561"/>
      <c r="AS27" s="561"/>
      <c r="AT27" s="561"/>
      <c r="AU27" s="561"/>
      <c r="AV27" s="561"/>
      <c r="AW27" s="561"/>
      <c r="AX27" s="561"/>
      <c r="AY27" s="562"/>
    </row>
    <row r="28" spans="1:51" ht="17.399999999999999" customHeight="1">
      <c r="A28" s="207"/>
      <c r="B28" s="563" t="str">
        <f>IF(A28="","",VLOOKUP(A28,基礎データ!$A$9:$M$158,6,0))</f>
        <v/>
      </c>
      <c r="C28" s="564"/>
      <c r="D28" s="564"/>
      <c r="E28" s="564"/>
      <c r="F28" s="564"/>
      <c r="G28" s="564"/>
      <c r="H28" s="564"/>
      <c r="I28" s="564"/>
      <c r="J28" s="564"/>
      <c r="K28" s="565"/>
      <c r="L28" s="165" t="str">
        <f>IF(A28="","",VLOOKUP(A28,基礎データ!$A$9:$M$158,2,0))</f>
        <v/>
      </c>
      <c r="M28" s="165"/>
      <c r="N28" s="165"/>
      <c r="O28" s="399" t="str">
        <f>IF(A28="","",VLOOKUP(A28,基礎データ!$A$9:$M$158,3,0))</f>
        <v/>
      </c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558" t="str">
        <f>IF(A28="","",(VLOOKUP(A28,基礎データ!$A$9:$M$158,5)))</f>
        <v/>
      </c>
      <c r="AD28" s="558"/>
      <c r="AE28" s="558"/>
      <c r="AF28" s="558"/>
      <c r="AG28" s="558"/>
      <c r="AH28" s="558"/>
      <c r="AI28" s="558"/>
      <c r="AJ28" s="558"/>
      <c r="AK28" s="558"/>
      <c r="AL28" s="558"/>
      <c r="AM28" s="558"/>
      <c r="AN28" s="558"/>
      <c r="AO28" s="154" t="str">
        <f>IF(A28="","",VLOOKUP(A28,基礎データ!$A$9:$M$158,12))</f>
        <v/>
      </c>
      <c r="AP28" s="155"/>
      <c r="AQ28" s="155"/>
      <c r="AR28" s="155"/>
      <c r="AS28" s="155"/>
      <c r="AT28" s="155"/>
      <c r="AU28" s="155"/>
      <c r="AV28" s="155"/>
      <c r="AW28" s="155"/>
      <c r="AX28" s="155"/>
      <c r="AY28" s="559"/>
    </row>
    <row r="29" spans="1:51" ht="17.399999999999999" customHeight="1">
      <c r="A29" s="207"/>
      <c r="B29" s="566"/>
      <c r="C29" s="567"/>
      <c r="D29" s="567"/>
      <c r="E29" s="567"/>
      <c r="F29" s="567"/>
      <c r="G29" s="567"/>
      <c r="H29" s="567"/>
      <c r="I29" s="567"/>
      <c r="J29" s="567"/>
      <c r="K29" s="568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558"/>
      <c r="AD29" s="558"/>
      <c r="AE29" s="558"/>
      <c r="AF29" s="558"/>
      <c r="AG29" s="558"/>
      <c r="AH29" s="558"/>
      <c r="AI29" s="558"/>
      <c r="AJ29" s="558"/>
      <c r="AK29" s="558"/>
      <c r="AL29" s="558"/>
      <c r="AM29" s="558"/>
      <c r="AN29" s="558"/>
      <c r="AO29" s="560" t="str">
        <f>IF(A28="","",VLOOKUP(A28,基礎データ!$A$9:$M$158,7))</f>
        <v/>
      </c>
      <c r="AP29" s="561"/>
      <c r="AQ29" s="561"/>
      <c r="AR29" s="561"/>
      <c r="AS29" s="561"/>
      <c r="AT29" s="561"/>
      <c r="AU29" s="561"/>
      <c r="AV29" s="561"/>
      <c r="AW29" s="561"/>
      <c r="AX29" s="561"/>
      <c r="AY29" s="562"/>
    </row>
    <row r="30" spans="1:51" ht="17.399999999999999" customHeight="1">
      <c r="A30" s="207"/>
      <c r="B30" s="563" t="str">
        <f>IF(A30="","",VLOOKUP(A30,基礎データ!$A$9:$M$158,6,0))</f>
        <v/>
      </c>
      <c r="C30" s="564"/>
      <c r="D30" s="564"/>
      <c r="E30" s="564"/>
      <c r="F30" s="564"/>
      <c r="G30" s="564"/>
      <c r="H30" s="564"/>
      <c r="I30" s="564"/>
      <c r="J30" s="564"/>
      <c r="K30" s="565"/>
      <c r="L30" s="165" t="str">
        <f>IF(A30="","",VLOOKUP(A30,基礎データ!$A$9:$M$158,2,0))</f>
        <v/>
      </c>
      <c r="M30" s="165"/>
      <c r="N30" s="165"/>
      <c r="O30" s="399" t="str">
        <f>IF(A30="","",VLOOKUP(A30,基礎データ!$A$9:$M$158,3,0))</f>
        <v/>
      </c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558" t="str">
        <f>IF(A30="","",(VLOOKUP(A30,基礎データ!$A$9:$M$158,5)))</f>
        <v/>
      </c>
      <c r="AD30" s="558"/>
      <c r="AE30" s="558"/>
      <c r="AF30" s="558"/>
      <c r="AG30" s="558"/>
      <c r="AH30" s="558"/>
      <c r="AI30" s="558"/>
      <c r="AJ30" s="558"/>
      <c r="AK30" s="558"/>
      <c r="AL30" s="558"/>
      <c r="AM30" s="558"/>
      <c r="AN30" s="558"/>
      <c r="AO30" s="154" t="str">
        <f>IF(A30="","",VLOOKUP(A30,基礎データ!$A$9:$M$158,12))</f>
        <v/>
      </c>
      <c r="AP30" s="155"/>
      <c r="AQ30" s="155"/>
      <c r="AR30" s="155"/>
      <c r="AS30" s="155"/>
      <c r="AT30" s="155"/>
      <c r="AU30" s="155"/>
      <c r="AV30" s="155"/>
      <c r="AW30" s="155"/>
      <c r="AX30" s="155"/>
      <c r="AY30" s="559"/>
    </row>
    <row r="31" spans="1:51" ht="17.399999999999999" customHeight="1">
      <c r="A31" s="207"/>
      <c r="B31" s="566"/>
      <c r="C31" s="567"/>
      <c r="D31" s="567"/>
      <c r="E31" s="567"/>
      <c r="F31" s="567"/>
      <c r="G31" s="567"/>
      <c r="H31" s="567"/>
      <c r="I31" s="567"/>
      <c r="J31" s="567"/>
      <c r="K31" s="568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558"/>
      <c r="AD31" s="558"/>
      <c r="AE31" s="558"/>
      <c r="AF31" s="558"/>
      <c r="AG31" s="558"/>
      <c r="AH31" s="558"/>
      <c r="AI31" s="558"/>
      <c r="AJ31" s="558"/>
      <c r="AK31" s="558"/>
      <c r="AL31" s="558"/>
      <c r="AM31" s="558"/>
      <c r="AN31" s="558"/>
      <c r="AO31" s="560" t="str">
        <f>IF(A30="","",VLOOKUP(A30,基礎データ!$A$9:$M$158,7))</f>
        <v/>
      </c>
      <c r="AP31" s="561"/>
      <c r="AQ31" s="561"/>
      <c r="AR31" s="561"/>
      <c r="AS31" s="561"/>
      <c r="AT31" s="561"/>
      <c r="AU31" s="561"/>
      <c r="AV31" s="561"/>
      <c r="AW31" s="561"/>
      <c r="AX31" s="561"/>
      <c r="AY31" s="562"/>
    </row>
    <row r="32" spans="1:51" ht="17.399999999999999" customHeight="1">
      <c r="A32" s="207"/>
      <c r="B32" s="563" t="str">
        <f>IF(A32="","",VLOOKUP(A32,基礎データ!$A$9:$M$158,6,0))</f>
        <v/>
      </c>
      <c r="C32" s="564"/>
      <c r="D32" s="564"/>
      <c r="E32" s="564"/>
      <c r="F32" s="564"/>
      <c r="G32" s="564"/>
      <c r="H32" s="564"/>
      <c r="I32" s="564"/>
      <c r="J32" s="564"/>
      <c r="K32" s="565"/>
      <c r="L32" s="165" t="str">
        <f>IF(A32="","",VLOOKUP(A32,基礎データ!$A$9:$M$158,2,0))</f>
        <v/>
      </c>
      <c r="M32" s="165"/>
      <c r="N32" s="165"/>
      <c r="O32" s="399" t="str">
        <f>IF(A32="","",VLOOKUP(A32,基礎データ!$A$9:$M$158,3,0))</f>
        <v/>
      </c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558" t="str">
        <f>IF(A32="","",(VLOOKUP(A32,基礎データ!$A$9:$M$158,5)))</f>
        <v/>
      </c>
      <c r="AD32" s="558"/>
      <c r="AE32" s="558"/>
      <c r="AF32" s="558"/>
      <c r="AG32" s="558"/>
      <c r="AH32" s="558"/>
      <c r="AI32" s="558"/>
      <c r="AJ32" s="558"/>
      <c r="AK32" s="558"/>
      <c r="AL32" s="558"/>
      <c r="AM32" s="558"/>
      <c r="AN32" s="558"/>
      <c r="AO32" s="154" t="str">
        <f>IF(A32="","",VLOOKUP(A32,基礎データ!$A$9:$M$158,12))</f>
        <v/>
      </c>
      <c r="AP32" s="155"/>
      <c r="AQ32" s="155"/>
      <c r="AR32" s="155"/>
      <c r="AS32" s="155"/>
      <c r="AT32" s="155"/>
      <c r="AU32" s="155"/>
      <c r="AV32" s="155"/>
      <c r="AW32" s="155"/>
      <c r="AX32" s="155"/>
      <c r="AY32" s="559"/>
    </row>
    <row r="33" spans="1:51" ht="17.399999999999999" customHeight="1">
      <c r="A33" s="207"/>
      <c r="B33" s="566"/>
      <c r="C33" s="567"/>
      <c r="D33" s="567"/>
      <c r="E33" s="567"/>
      <c r="F33" s="567"/>
      <c r="G33" s="567"/>
      <c r="H33" s="567"/>
      <c r="I33" s="567"/>
      <c r="J33" s="567"/>
      <c r="K33" s="568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558"/>
      <c r="AD33" s="558"/>
      <c r="AE33" s="558"/>
      <c r="AF33" s="558"/>
      <c r="AG33" s="558"/>
      <c r="AH33" s="558"/>
      <c r="AI33" s="558"/>
      <c r="AJ33" s="558"/>
      <c r="AK33" s="558"/>
      <c r="AL33" s="558"/>
      <c r="AM33" s="558"/>
      <c r="AN33" s="558"/>
      <c r="AO33" s="560" t="str">
        <f>IF(A32="","",VLOOKUP(A32,基礎データ!$A$9:$M$158,7))</f>
        <v/>
      </c>
      <c r="AP33" s="561"/>
      <c r="AQ33" s="561"/>
      <c r="AR33" s="561"/>
      <c r="AS33" s="561"/>
      <c r="AT33" s="561"/>
      <c r="AU33" s="561"/>
      <c r="AV33" s="561"/>
      <c r="AW33" s="561"/>
      <c r="AX33" s="561"/>
      <c r="AY33" s="562"/>
    </row>
    <row r="34" spans="1:51" ht="17.399999999999999" customHeight="1">
      <c r="A34" s="207"/>
      <c r="B34" s="563" t="str">
        <f>IF(A34="","",VLOOKUP(A34,基礎データ!$A$9:$M$158,6,0))</f>
        <v/>
      </c>
      <c r="C34" s="564"/>
      <c r="D34" s="564"/>
      <c r="E34" s="564"/>
      <c r="F34" s="564"/>
      <c r="G34" s="564"/>
      <c r="H34" s="564"/>
      <c r="I34" s="564"/>
      <c r="J34" s="564"/>
      <c r="K34" s="565"/>
      <c r="L34" s="165" t="str">
        <f>IF(A34="","",VLOOKUP(A34,基礎データ!$A$9:$M$158,2,0))</f>
        <v/>
      </c>
      <c r="M34" s="165"/>
      <c r="N34" s="165"/>
      <c r="O34" s="399" t="str">
        <f>IF(A34="","",VLOOKUP(A34,基礎データ!$A$9:$M$158,3,0))</f>
        <v/>
      </c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558" t="str">
        <f>IF(A34="","",(VLOOKUP(A34,基礎データ!$A$9:$M$158,5)))</f>
        <v/>
      </c>
      <c r="AD34" s="558"/>
      <c r="AE34" s="558"/>
      <c r="AF34" s="558"/>
      <c r="AG34" s="558"/>
      <c r="AH34" s="558"/>
      <c r="AI34" s="558"/>
      <c r="AJ34" s="558"/>
      <c r="AK34" s="558"/>
      <c r="AL34" s="558"/>
      <c r="AM34" s="558"/>
      <c r="AN34" s="558"/>
      <c r="AO34" s="154" t="str">
        <f>IF(A34="","",VLOOKUP(A34,基礎データ!$A$9:$M$158,12))</f>
        <v/>
      </c>
      <c r="AP34" s="155"/>
      <c r="AQ34" s="155"/>
      <c r="AR34" s="155"/>
      <c r="AS34" s="155"/>
      <c r="AT34" s="155"/>
      <c r="AU34" s="155"/>
      <c r="AV34" s="155"/>
      <c r="AW34" s="155"/>
      <c r="AX34" s="155"/>
      <c r="AY34" s="559"/>
    </row>
    <row r="35" spans="1:51" ht="17.399999999999999" customHeight="1">
      <c r="A35" s="207"/>
      <c r="B35" s="566"/>
      <c r="C35" s="567"/>
      <c r="D35" s="567"/>
      <c r="E35" s="567"/>
      <c r="F35" s="567"/>
      <c r="G35" s="567"/>
      <c r="H35" s="567"/>
      <c r="I35" s="567"/>
      <c r="J35" s="567"/>
      <c r="K35" s="568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558"/>
      <c r="AD35" s="558"/>
      <c r="AE35" s="558"/>
      <c r="AF35" s="558"/>
      <c r="AG35" s="558"/>
      <c r="AH35" s="558"/>
      <c r="AI35" s="558"/>
      <c r="AJ35" s="558"/>
      <c r="AK35" s="558"/>
      <c r="AL35" s="558"/>
      <c r="AM35" s="558"/>
      <c r="AN35" s="558"/>
      <c r="AO35" s="560" t="str">
        <f>IF(A34="","",VLOOKUP(A34,基礎データ!$A$9:$M$158,7))</f>
        <v/>
      </c>
      <c r="AP35" s="561"/>
      <c r="AQ35" s="561"/>
      <c r="AR35" s="561"/>
      <c r="AS35" s="561"/>
      <c r="AT35" s="561"/>
      <c r="AU35" s="561"/>
      <c r="AV35" s="561"/>
      <c r="AW35" s="561"/>
      <c r="AX35" s="561"/>
      <c r="AY35" s="562"/>
    </row>
    <row r="36" spans="1:51" ht="17.399999999999999" customHeight="1">
      <c r="A36" s="207"/>
      <c r="B36" s="563" t="str">
        <f>IF(A36="","",VLOOKUP(A36,基礎データ!$A$9:$M$158,6,0))</f>
        <v/>
      </c>
      <c r="C36" s="564"/>
      <c r="D36" s="564"/>
      <c r="E36" s="564"/>
      <c r="F36" s="564"/>
      <c r="G36" s="564"/>
      <c r="H36" s="564"/>
      <c r="I36" s="564"/>
      <c r="J36" s="564"/>
      <c r="K36" s="565"/>
      <c r="L36" s="165" t="str">
        <f>IF(A36="","",VLOOKUP(A36,基礎データ!$A$9:$M$158,2,0))</f>
        <v/>
      </c>
      <c r="M36" s="165"/>
      <c r="N36" s="165"/>
      <c r="O36" s="399" t="str">
        <f>IF(A36="","",VLOOKUP(A36,基礎データ!$A$9:$M$158,3,0))</f>
        <v/>
      </c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558" t="str">
        <f>IF(A36="","",(VLOOKUP(A36,基礎データ!$A$9:$M$158,5)))</f>
        <v/>
      </c>
      <c r="AD36" s="558"/>
      <c r="AE36" s="558"/>
      <c r="AF36" s="558"/>
      <c r="AG36" s="558"/>
      <c r="AH36" s="558"/>
      <c r="AI36" s="558"/>
      <c r="AJ36" s="558"/>
      <c r="AK36" s="558"/>
      <c r="AL36" s="558"/>
      <c r="AM36" s="558"/>
      <c r="AN36" s="558"/>
      <c r="AO36" s="154" t="str">
        <f>IF(A36="","",VLOOKUP(A36,基礎データ!$A$9:$M$158,12))</f>
        <v/>
      </c>
      <c r="AP36" s="155"/>
      <c r="AQ36" s="155"/>
      <c r="AR36" s="155"/>
      <c r="AS36" s="155"/>
      <c r="AT36" s="155"/>
      <c r="AU36" s="155"/>
      <c r="AV36" s="155"/>
      <c r="AW36" s="155"/>
      <c r="AX36" s="155"/>
      <c r="AY36" s="559"/>
    </row>
    <row r="37" spans="1:51" ht="17.399999999999999" customHeight="1">
      <c r="A37" s="207"/>
      <c r="B37" s="566"/>
      <c r="C37" s="567"/>
      <c r="D37" s="567"/>
      <c r="E37" s="567"/>
      <c r="F37" s="567"/>
      <c r="G37" s="567"/>
      <c r="H37" s="567"/>
      <c r="I37" s="567"/>
      <c r="J37" s="567"/>
      <c r="K37" s="568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558"/>
      <c r="AD37" s="558"/>
      <c r="AE37" s="558"/>
      <c r="AF37" s="558"/>
      <c r="AG37" s="558"/>
      <c r="AH37" s="558"/>
      <c r="AI37" s="558"/>
      <c r="AJ37" s="558"/>
      <c r="AK37" s="558"/>
      <c r="AL37" s="558"/>
      <c r="AM37" s="558"/>
      <c r="AN37" s="558"/>
      <c r="AO37" s="560" t="str">
        <f>IF(A36="","",VLOOKUP(A36,基礎データ!$A$9:$M$158,7))</f>
        <v/>
      </c>
      <c r="AP37" s="561"/>
      <c r="AQ37" s="561"/>
      <c r="AR37" s="561"/>
      <c r="AS37" s="561"/>
      <c r="AT37" s="561"/>
      <c r="AU37" s="561"/>
      <c r="AV37" s="561"/>
      <c r="AW37" s="561"/>
      <c r="AX37" s="561"/>
      <c r="AY37" s="562"/>
    </row>
    <row r="38" spans="1:51" ht="17.399999999999999" customHeight="1">
      <c r="A38" s="207"/>
      <c r="B38" s="563" t="str">
        <f>IF(A38="","",VLOOKUP(A38,基礎データ!$A$9:$M$158,6,0))</f>
        <v/>
      </c>
      <c r="C38" s="564"/>
      <c r="D38" s="564"/>
      <c r="E38" s="564"/>
      <c r="F38" s="564"/>
      <c r="G38" s="564"/>
      <c r="H38" s="564"/>
      <c r="I38" s="564"/>
      <c r="J38" s="564"/>
      <c r="K38" s="565"/>
      <c r="L38" s="165" t="str">
        <f>IF(A38="","",VLOOKUP(A38,基礎データ!$A$9:$M$158,2,0))</f>
        <v/>
      </c>
      <c r="M38" s="165"/>
      <c r="N38" s="165"/>
      <c r="O38" s="399" t="str">
        <f>IF(A38="","",VLOOKUP(A38,基礎データ!$A$9:$M$158,3,0))</f>
        <v/>
      </c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558" t="str">
        <f>IF(A38="","",(VLOOKUP(A38,基礎データ!$A$9:$M$158,5)))</f>
        <v/>
      </c>
      <c r="AD38" s="558"/>
      <c r="AE38" s="558"/>
      <c r="AF38" s="558"/>
      <c r="AG38" s="558"/>
      <c r="AH38" s="558"/>
      <c r="AI38" s="558"/>
      <c r="AJ38" s="558"/>
      <c r="AK38" s="558"/>
      <c r="AL38" s="558"/>
      <c r="AM38" s="558"/>
      <c r="AN38" s="558"/>
      <c r="AO38" s="154" t="str">
        <f>IF(A38="","",VLOOKUP(A38,基礎データ!$A$9:$M$158,12))</f>
        <v/>
      </c>
      <c r="AP38" s="155"/>
      <c r="AQ38" s="155"/>
      <c r="AR38" s="155"/>
      <c r="AS38" s="155"/>
      <c r="AT38" s="155"/>
      <c r="AU38" s="155"/>
      <c r="AV38" s="155"/>
      <c r="AW38" s="155"/>
      <c r="AX38" s="155"/>
      <c r="AY38" s="559"/>
    </row>
    <row r="39" spans="1:51" ht="17.399999999999999" customHeight="1">
      <c r="A39" s="207"/>
      <c r="B39" s="566"/>
      <c r="C39" s="567"/>
      <c r="D39" s="567"/>
      <c r="E39" s="567"/>
      <c r="F39" s="567"/>
      <c r="G39" s="567"/>
      <c r="H39" s="567"/>
      <c r="I39" s="567"/>
      <c r="J39" s="567"/>
      <c r="K39" s="568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558"/>
      <c r="AD39" s="558"/>
      <c r="AE39" s="558"/>
      <c r="AF39" s="558"/>
      <c r="AG39" s="558"/>
      <c r="AH39" s="558"/>
      <c r="AI39" s="558"/>
      <c r="AJ39" s="558"/>
      <c r="AK39" s="558"/>
      <c r="AL39" s="558"/>
      <c r="AM39" s="558"/>
      <c r="AN39" s="558"/>
      <c r="AO39" s="560" t="str">
        <f>IF(A38="","",VLOOKUP(A38,基礎データ!$A$9:$M$158,7))</f>
        <v/>
      </c>
      <c r="AP39" s="561"/>
      <c r="AQ39" s="561"/>
      <c r="AR39" s="561"/>
      <c r="AS39" s="561"/>
      <c r="AT39" s="561"/>
      <c r="AU39" s="561"/>
      <c r="AV39" s="561"/>
      <c r="AW39" s="561"/>
      <c r="AX39" s="561"/>
      <c r="AY39" s="562"/>
    </row>
    <row r="40" spans="1:51" ht="17.399999999999999" customHeight="1">
      <c r="A40" s="207"/>
      <c r="B40" s="563" t="str">
        <f>IF(A40="","",VLOOKUP(A40,基礎データ!$A$9:$M$158,6,0))</f>
        <v/>
      </c>
      <c r="C40" s="564"/>
      <c r="D40" s="564"/>
      <c r="E40" s="564"/>
      <c r="F40" s="564"/>
      <c r="G40" s="564"/>
      <c r="H40" s="564"/>
      <c r="I40" s="564"/>
      <c r="J40" s="564"/>
      <c r="K40" s="565"/>
      <c r="L40" s="165" t="str">
        <f>IF(A40="","",VLOOKUP(A40,基礎データ!$A$9:$M$158,2,0))</f>
        <v/>
      </c>
      <c r="M40" s="165"/>
      <c r="N40" s="165"/>
      <c r="O40" s="399" t="str">
        <f>IF(A40="","",VLOOKUP(A40,基礎データ!$A$9:$M$158,3,0))</f>
        <v/>
      </c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558" t="str">
        <f>IF(A40="","",(VLOOKUP(A40,基礎データ!$A$9:$M$158,5)))</f>
        <v/>
      </c>
      <c r="AD40" s="558"/>
      <c r="AE40" s="558"/>
      <c r="AF40" s="558"/>
      <c r="AG40" s="558"/>
      <c r="AH40" s="558"/>
      <c r="AI40" s="558"/>
      <c r="AJ40" s="558"/>
      <c r="AK40" s="558"/>
      <c r="AL40" s="558"/>
      <c r="AM40" s="558"/>
      <c r="AN40" s="558"/>
      <c r="AO40" s="154" t="str">
        <f>IF(A40="","",VLOOKUP(A40,基礎データ!$A$9:$M$158,12))</f>
        <v/>
      </c>
      <c r="AP40" s="155"/>
      <c r="AQ40" s="155"/>
      <c r="AR40" s="155"/>
      <c r="AS40" s="155"/>
      <c r="AT40" s="155"/>
      <c r="AU40" s="155"/>
      <c r="AV40" s="155"/>
      <c r="AW40" s="155"/>
      <c r="AX40" s="155"/>
      <c r="AY40" s="559"/>
    </row>
    <row r="41" spans="1:51" ht="17.399999999999999" customHeight="1">
      <c r="A41" s="207"/>
      <c r="B41" s="566"/>
      <c r="C41" s="567"/>
      <c r="D41" s="567"/>
      <c r="E41" s="567"/>
      <c r="F41" s="567"/>
      <c r="G41" s="567"/>
      <c r="H41" s="567"/>
      <c r="I41" s="567"/>
      <c r="J41" s="567"/>
      <c r="K41" s="568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558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60" t="str">
        <f>IF(A40="","",VLOOKUP(A40,基礎データ!$A$9:$M$158,7))</f>
        <v/>
      </c>
      <c r="AP41" s="561"/>
      <c r="AQ41" s="561"/>
      <c r="AR41" s="561"/>
      <c r="AS41" s="561"/>
      <c r="AT41" s="561"/>
      <c r="AU41" s="561"/>
      <c r="AV41" s="561"/>
      <c r="AW41" s="561"/>
      <c r="AX41" s="561"/>
      <c r="AY41" s="562"/>
    </row>
    <row r="42" spans="1:51" ht="17.399999999999999" customHeight="1">
      <c r="A42" s="207"/>
      <c r="B42" s="563" t="str">
        <f>IF(A42="","",VLOOKUP(A42,基礎データ!$A$9:$M$158,6,0))</f>
        <v/>
      </c>
      <c r="C42" s="564"/>
      <c r="D42" s="564"/>
      <c r="E42" s="564"/>
      <c r="F42" s="564"/>
      <c r="G42" s="564"/>
      <c r="H42" s="564"/>
      <c r="I42" s="564"/>
      <c r="J42" s="564"/>
      <c r="K42" s="565"/>
      <c r="L42" s="165" t="str">
        <f>IF(A42="","",VLOOKUP(A42,基礎データ!$A$9:$M$158,2,0))</f>
        <v/>
      </c>
      <c r="M42" s="165"/>
      <c r="N42" s="165"/>
      <c r="O42" s="399" t="str">
        <f>IF(A42="","",VLOOKUP(A42,基礎データ!$A$9:$M$158,3,0))</f>
        <v/>
      </c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558" t="str">
        <f>IF(A42="","",(VLOOKUP(A42,基礎データ!$A$9:$M$158,5)))</f>
        <v/>
      </c>
      <c r="AD42" s="558"/>
      <c r="AE42" s="558"/>
      <c r="AF42" s="558"/>
      <c r="AG42" s="558"/>
      <c r="AH42" s="558"/>
      <c r="AI42" s="558"/>
      <c r="AJ42" s="558"/>
      <c r="AK42" s="558"/>
      <c r="AL42" s="558"/>
      <c r="AM42" s="558"/>
      <c r="AN42" s="558"/>
      <c r="AO42" s="154" t="str">
        <f>IF(A42="","",VLOOKUP(A42,基礎データ!$A$9:$M$158,12))</f>
        <v/>
      </c>
      <c r="AP42" s="155"/>
      <c r="AQ42" s="155"/>
      <c r="AR42" s="155"/>
      <c r="AS42" s="155"/>
      <c r="AT42" s="155"/>
      <c r="AU42" s="155"/>
      <c r="AV42" s="155"/>
      <c r="AW42" s="155"/>
      <c r="AX42" s="155"/>
      <c r="AY42" s="559"/>
    </row>
    <row r="43" spans="1:51" ht="17.399999999999999" customHeight="1" thickBot="1">
      <c r="A43" s="207"/>
      <c r="B43" s="597"/>
      <c r="C43" s="598"/>
      <c r="D43" s="598"/>
      <c r="E43" s="598"/>
      <c r="F43" s="598"/>
      <c r="G43" s="598"/>
      <c r="H43" s="598"/>
      <c r="I43" s="598"/>
      <c r="J43" s="598"/>
      <c r="K43" s="599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587"/>
      <c r="AD43" s="587"/>
      <c r="AE43" s="587"/>
      <c r="AF43" s="587"/>
      <c r="AG43" s="587"/>
      <c r="AH43" s="587"/>
      <c r="AI43" s="587"/>
      <c r="AJ43" s="587"/>
      <c r="AK43" s="587"/>
      <c r="AL43" s="587"/>
      <c r="AM43" s="587"/>
      <c r="AN43" s="587"/>
      <c r="AO43" s="570" t="str">
        <f>IF(A42="","",VLOOKUP(A42,基礎データ!$A$9:$M$158,7))</f>
        <v/>
      </c>
      <c r="AP43" s="571"/>
      <c r="AQ43" s="571"/>
      <c r="AR43" s="571"/>
      <c r="AS43" s="571"/>
      <c r="AT43" s="571"/>
      <c r="AU43" s="571"/>
      <c r="AV43" s="571"/>
      <c r="AW43" s="571"/>
      <c r="AX43" s="571"/>
      <c r="AY43" s="572"/>
    </row>
    <row r="44" spans="1:51" ht="6.6" customHeight="1"/>
    <row r="45" spans="1:51" ht="27.6" customHeight="1">
      <c r="C45" s="114" t="s">
        <v>168</v>
      </c>
      <c r="D45" s="114"/>
      <c r="E45" s="114"/>
      <c r="F45" s="588"/>
      <c r="G45" s="588"/>
      <c r="H45" s="588" t="s">
        <v>169</v>
      </c>
      <c r="I45" s="588"/>
      <c r="J45" s="588"/>
      <c r="K45" s="588"/>
      <c r="L45" s="588" t="s">
        <v>170</v>
      </c>
      <c r="M45" s="588"/>
      <c r="N45" s="588"/>
      <c r="O45" s="588"/>
      <c r="P45" s="588" t="s">
        <v>171</v>
      </c>
      <c r="Q45" s="588"/>
    </row>
    <row r="46" spans="1:51" ht="30" customHeight="1">
      <c r="V46" s="2" t="s">
        <v>26</v>
      </c>
      <c r="AE46" s="435">
        <f>基礎データ!$D$4</f>
        <v>0</v>
      </c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U46" s="2" t="s">
        <v>2</v>
      </c>
    </row>
    <row r="47" spans="1:51" ht="22.2" customHeight="1">
      <c r="I47" s="477" t="s">
        <v>23</v>
      </c>
      <c r="J47" s="477"/>
      <c r="K47" s="477"/>
      <c r="L47" s="477"/>
      <c r="M47" s="477"/>
      <c r="N47" s="477"/>
      <c r="O47" s="477"/>
      <c r="P47" s="477"/>
      <c r="Q47" s="477"/>
      <c r="R47" s="477"/>
      <c r="S47" s="477"/>
      <c r="T47" s="477"/>
      <c r="U47" s="477"/>
      <c r="V47" s="477"/>
      <c r="W47" s="477"/>
      <c r="X47" s="477"/>
      <c r="Y47" s="477"/>
      <c r="Z47" s="477"/>
      <c r="AA47" s="477"/>
      <c r="AC47" s="573" t="s">
        <v>24</v>
      </c>
      <c r="AD47" s="573"/>
      <c r="AE47" s="573"/>
      <c r="AF47" s="573"/>
      <c r="AG47" s="573"/>
      <c r="AI47" s="477" t="s">
        <v>25</v>
      </c>
      <c r="AJ47" s="477"/>
      <c r="AK47" s="477"/>
      <c r="AL47" s="477"/>
      <c r="AM47" s="477"/>
      <c r="AN47" s="477"/>
      <c r="AO47" s="477"/>
      <c r="AP47" s="142"/>
      <c r="AQ47" s="436"/>
    </row>
    <row r="48" spans="1:51" ht="22.2" customHeight="1">
      <c r="I48" s="477"/>
      <c r="J48" s="477"/>
      <c r="K48" s="477"/>
      <c r="L48" s="477"/>
      <c r="M48" s="477"/>
      <c r="N48" s="477"/>
      <c r="O48" s="477"/>
      <c r="P48" s="477"/>
      <c r="Q48" s="477"/>
      <c r="R48" s="477"/>
      <c r="S48" s="477"/>
      <c r="T48" s="477"/>
      <c r="U48" s="477"/>
      <c r="V48" s="477"/>
      <c r="W48" s="477"/>
      <c r="X48" s="477"/>
      <c r="Y48" s="477"/>
      <c r="Z48" s="477"/>
      <c r="AA48" s="477"/>
      <c r="AC48" s="569" t="s">
        <v>72</v>
      </c>
      <c r="AD48" s="569"/>
      <c r="AE48" s="569"/>
      <c r="AF48" s="569"/>
      <c r="AG48" s="569"/>
      <c r="AI48" s="477"/>
      <c r="AJ48" s="477"/>
      <c r="AK48" s="477"/>
      <c r="AL48" s="477"/>
      <c r="AM48" s="477"/>
      <c r="AN48" s="477"/>
      <c r="AO48" s="477"/>
      <c r="AP48" s="142"/>
      <c r="AQ48" s="436"/>
    </row>
    <row r="49" spans="1:51" ht="13.8" thickBot="1"/>
    <row r="50" spans="1:51" ht="17.7" customHeight="1">
      <c r="B50" s="589" t="s">
        <v>17</v>
      </c>
      <c r="C50" s="590"/>
      <c r="D50" s="590"/>
      <c r="E50" s="590"/>
      <c r="F50" s="591"/>
      <c r="G50" s="491">
        <f>基礎データ!$D$2</f>
        <v>0</v>
      </c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92"/>
      <c r="Y50" s="493"/>
      <c r="Z50" s="190" t="s">
        <v>18</v>
      </c>
      <c r="AA50" s="590"/>
      <c r="AB50" s="590"/>
      <c r="AC50" s="590"/>
      <c r="AD50" s="591"/>
      <c r="AE50" s="580">
        <f>基礎データ!$D$3</f>
        <v>0</v>
      </c>
      <c r="AF50" s="581"/>
      <c r="AG50" s="581"/>
      <c r="AH50" s="581"/>
      <c r="AI50" s="581"/>
      <c r="AJ50" s="581"/>
      <c r="AK50" s="581"/>
      <c r="AL50" s="581"/>
      <c r="AM50" s="581"/>
      <c r="AN50" s="581"/>
      <c r="AO50" s="581"/>
      <c r="AP50" s="581"/>
      <c r="AQ50" s="581"/>
      <c r="AR50" s="581"/>
      <c r="AS50" s="581"/>
      <c r="AT50" s="581"/>
      <c r="AU50" s="581"/>
      <c r="AV50" s="581"/>
      <c r="AW50" s="581"/>
      <c r="AX50" s="581"/>
      <c r="AY50" s="582"/>
    </row>
    <row r="51" spans="1:51" ht="17.7" customHeight="1">
      <c r="B51" s="592"/>
      <c r="C51" s="593"/>
      <c r="D51" s="593"/>
      <c r="E51" s="593"/>
      <c r="F51" s="594"/>
      <c r="G51" s="494"/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496"/>
      <c r="Z51" s="595"/>
      <c r="AA51" s="593"/>
      <c r="AB51" s="593"/>
      <c r="AC51" s="593"/>
      <c r="AD51" s="594"/>
      <c r="AE51" s="583"/>
      <c r="AF51" s="584"/>
      <c r="AG51" s="584"/>
      <c r="AH51" s="584"/>
      <c r="AI51" s="584"/>
      <c r="AJ51" s="584"/>
      <c r="AK51" s="584"/>
      <c r="AL51" s="584"/>
      <c r="AM51" s="584"/>
      <c r="AN51" s="584"/>
      <c r="AO51" s="584"/>
      <c r="AP51" s="584"/>
      <c r="AQ51" s="584"/>
      <c r="AR51" s="584"/>
      <c r="AS51" s="584"/>
      <c r="AT51" s="584"/>
      <c r="AU51" s="584"/>
      <c r="AV51" s="584"/>
      <c r="AW51" s="584"/>
      <c r="AX51" s="584"/>
      <c r="AY51" s="585"/>
    </row>
    <row r="52" spans="1:51" ht="16.95" customHeight="1">
      <c r="B52" s="596" t="s">
        <v>5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 t="s">
        <v>1</v>
      </c>
      <c r="M52" s="146"/>
      <c r="N52" s="146"/>
      <c r="O52" s="146" t="s">
        <v>7</v>
      </c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 t="s">
        <v>20</v>
      </c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55" t="s">
        <v>21</v>
      </c>
      <c r="AP52" s="155"/>
      <c r="AQ52" s="155"/>
      <c r="AR52" s="155"/>
      <c r="AS52" s="155"/>
      <c r="AT52" s="155"/>
      <c r="AU52" s="155"/>
      <c r="AV52" s="155"/>
      <c r="AW52" s="155"/>
      <c r="AX52" s="155"/>
      <c r="AY52" s="559"/>
    </row>
    <row r="53" spans="1:51" ht="16.95" customHeight="1">
      <c r="B53" s="59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234" t="s">
        <v>22</v>
      </c>
      <c r="AP53" s="234"/>
      <c r="AQ53" s="234"/>
      <c r="AR53" s="234"/>
      <c r="AS53" s="234"/>
      <c r="AT53" s="234"/>
      <c r="AU53" s="234"/>
      <c r="AV53" s="234"/>
      <c r="AW53" s="234"/>
      <c r="AX53" s="234"/>
      <c r="AY53" s="586"/>
    </row>
    <row r="54" spans="1:51" ht="17.399999999999999" customHeight="1">
      <c r="A54" s="207"/>
      <c r="B54" s="563" t="str">
        <f>IF(A54="","",VLOOKUP(A54,基礎データ!$A$9:$M$150,6,0))</f>
        <v/>
      </c>
      <c r="C54" s="564"/>
      <c r="D54" s="564"/>
      <c r="E54" s="564"/>
      <c r="F54" s="564"/>
      <c r="G54" s="564"/>
      <c r="H54" s="564"/>
      <c r="I54" s="564"/>
      <c r="J54" s="564"/>
      <c r="K54" s="565"/>
      <c r="L54" s="165" t="str">
        <f>IF(A54="","",VLOOKUP(A54,基礎データ!$A$9:$M$150,2,0))</f>
        <v/>
      </c>
      <c r="M54" s="165"/>
      <c r="N54" s="165"/>
      <c r="O54" s="399" t="str">
        <f>IF(A54="","",VLOOKUP(A54,基礎データ!$A$9:$M$150,3,0))</f>
        <v/>
      </c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574" t="str">
        <f>IF(A54="","",(VLOOKUP(A54,基礎データ!$A$9:$M$150,5)))</f>
        <v/>
      </c>
      <c r="AD54" s="575"/>
      <c r="AE54" s="575"/>
      <c r="AF54" s="575"/>
      <c r="AG54" s="575"/>
      <c r="AH54" s="575"/>
      <c r="AI54" s="575"/>
      <c r="AJ54" s="575"/>
      <c r="AK54" s="575"/>
      <c r="AL54" s="575"/>
      <c r="AM54" s="575"/>
      <c r="AN54" s="576"/>
      <c r="AO54" s="154" t="str">
        <f>IF(A54="","",VLOOKUP(A54,基礎データ!$A$9:$M$90,12))</f>
        <v/>
      </c>
      <c r="AP54" s="155"/>
      <c r="AQ54" s="155"/>
      <c r="AR54" s="155"/>
      <c r="AS54" s="155"/>
      <c r="AT54" s="155"/>
      <c r="AU54" s="155"/>
      <c r="AV54" s="155"/>
      <c r="AW54" s="155"/>
      <c r="AX54" s="155"/>
      <c r="AY54" s="559"/>
    </row>
    <row r="55" spans="1:51" ht="17.399999999999999" customHeight="1">
      <c r="A55" s="207"/>
      <c r="B55" s="566"/>
      <c r="C55" s="567"/>
      <c r="D55" s="567"/>
      <c r="E55" s="567"/>
      <c r="F55" s="567"/>
      <c r="G55" s="567"/>
      <c r="H55" s="567"/>
      <c r="I55" s="567"/>
      <c r="J55" s="567"/>
      <c r="K55" s="568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577"/>
      <c r="AD55" s="578"/>
      <c r="AE55" s="578"/>
      <c r="AF55" s="578"/>
      <c r="AG55" s="578"/>
      <c r="AH55" s="578"/>
      <c r="AI55" s="578"/>
      <c r="AJ55" s="578"/>
      <c r="AK55" s="578"/>
      <c r="AL55" s="578"/>
      <c r="AM55" s="578"/>
      <c r="AN55" s="579"/>
      <c r="AO55" s="560" t="str">
        <f>IF(A54="","",VLOOKUP(A54,基礎データ!$A$9:$M$150,7))</f>
        <v/>
      </c>
      <c r="AP55" s="561"/>
      <c r="AQ55" s="561"/>
      <c r="AR55" s="561"/>
      <c r="AS55" s="561"/>
      <c r="AT55" s="561"/>
      <c r="AU55" s="561"/>
      <c r="AV55" s="561"/>
      <c r="AW55" s="561"/>
      <c r="AX55" s="561"/>
      <c r="AY55" s="562"/>
    </row>
    <row r="56" spans="1:51" ht="17.399999999999999" customHeight="1">
      <c r="A56" s="207"/>
      <c r="B56" s="563" t="str">
        <f>IF(A56="","",VLOOKUP(A56,基礎データ!$A$9:$M$150,6,0))</f>
        <v/>
      </c>
      <c r="C56" s="564"/>
      <c r="D56" s="564"/>
      <c r="E56" s="564"/>
      <c r="F56" s="564"/>
      <c r="G56" s="564"/>
      <c r="H56" s="564"/>
      <c r="I56" s="564"/>
      <c r="J56" s="564"/>
      <c r="K56" s="565"/>
      <c r="L56" s="165" t="str">
        <f>IF(A56="","",VLOOKUP(A56,基礎データ!$A$9:$M$150,2,0))</f>
        <v/>
      </c>
      <c r="M56" s="165"/>
      <c r="N56" s="165"/>
      <c r="O56" s="399" t="str">
        <f>IF(A56="","",VLOOKUP(A56,基礎データ!$A$9:$M$150,3,0))</f>
        <v/>
      </c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558" t="str">
        <f>IF(A56="","",(VLOOKUP(A56,基礎データ!$A$9:$M$150,5)))</f>
        <v/>
      </c>
      <c r="AD56" s="558"/>
      <c r="AE56" s="558"/>
      <c r="AF56" s="558"/>
      <c r="AG56" s="558"/>
      <c r="AH56" s="558"/>
      <c r="AI56" s="558"/>
      <c r="AJ56" s="558"/>
      <c r="AK56" s="558"/>
      <c r="AL56" s="558"/>
      <c r="AM56" s="558"/>
      <c r="AN56" s="558"/>
      <c r="AO56" s="154" t="str">
        <f>IF(A56="","",VLOOKUP(A56,基礎データ!$A$9:$M$90,12))</f>
        <v/>
      </c>
      <c r="AP56" s="155"/>
      <c r="AQ56" s="155"/>
      <c r="AR56" s="155"/>
      <c r="AS56" s="155"/>
      <c r="AT56" s="155"/>
      <c r="AU56" s="155"/>
      <c r="AV56" s="155"/>
      <c r="AW56" s="155"/>
      <c r="AX56" s="155"/>
      <c r="AY56" s="559"/>
    </row>
    <row r="57" spans="1:51" ht="17.399999999999999" customHeight="1">
      <c r="A57" s="207"/>
      <c r="B57" s="566"/>
      <c r="C57" s="567"/>
      <c r="D57" s="567"/>
      <c r="E57" s="567"/>
      <c r="F57" s="567"/>
      <c r="G57" s="567"/>
      <c r="H57" s="567"/>
      <c r="I57" s="567"/>
      <c r="J57" s="567"/>
      <c r="K57" s="568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558"/>
      <c r="AD57" s="558"/>
      <c r="AE57" s="558"/>
      <c r="AF57" s="558"/>
      <c r="AG57" s="558"/>
      <c r="AH57" s="558"/>
      <c r="AI57" s="558"/>
      <c r="AJ57" s="558"/>
      <c r="AK57" s="558"/>
      <c r="AL57" s="558"/>
      <c r="AM57" s="558"/>
      <c r="AN57" s="558"/>
      <c r="AO57" s="560" t="str">
        <f>IF(A56="","",VLOOKUP(A56,基礎データ!$A$9:$M$150,7))</f>
        <v/>
      </c>
      <c r="AP57" s="561"/>
      <c r="AQ57" s="561"/>
      <c r="AR57" s="561"/>
      <c r="AS57" s="561"/>
      <c r="AT57" s="561"/>
      <c r="AU57" s="561"/>
      <c r="AV57" s="561"/>
      <c r="AW57" s="561"/>
      <c r="AX57" s="561"/>
      <c r="AY57" s="562"/>
    </row>
    <row r="58" spans="1:51" ht="17.399999999999999" customHeight="1">
      <c r="A58" s="207"/>
      <c r="B58" s="563" t="str">
        <f>IF(A58="","",VLOOKUP(A58,基礎データ!$A$9:$M$150,6,0))</f>
        <v/>
      </c>
      <c r="C58" s="564"/>
      <c r="D58" s="564"/>
      <c r="E58" s="564"/>
      <c r="F58" s="564"/>
      <c r="G58" s="564"/>
      <c r="H58" s="564"/>
      <c r="I58" s="564"/>
      <c r="J58" s="564"/>
      <c r="K58" s="565"/>
      <c r="L58" s="165" t="str">
        <f>IF(A58="","",VLOOKUP(A58,基礎データ!$A$9:$M$150,2,0))</f>
        <v/>
      </c>
      <c r="M58" s="165"/>
      <c r="N58" s="165"/>
      <c r="O58" s="399" t="str">
        <f>IF(A58="","",VLOOKUP(A58,基礎データ!$A$9:$M$150,3,0))</f>
        <v/>
      </c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558" t="str">
        <f>IF(A58="","",(VLOOKUP(A58,基礎データ!$A$9:$M$150,5)))</f>
        <v/>
      </c>
      <c r="AD58" s="558"/>
      <c r="AE58" s="558"/>
      <c r="AF58" s="558"/>
      <c r="AG58" s="558"/>
      <c r="AH58" s="558"/>
      <c r="AI58" s="558"/>
      <c r="AJ58" s="558"/>
      <c r="AK58" s="558"/>
      <c r="AL58" s="558"/>
      <c r="AM58" s="558"/>
      <c r="AN58" s="558"/>
      <c r="AO58" s="154" t="str">
        <f>IF(A58="","",VLOOKUP(A58,基礎データ!$A$9:$M$90,12))</f>
        <v/>
      </c>
      <c r="AP58" s="155"/>
      <c r="AQ58" s="155"/>
      <c r="AR58" s="155"/>
      <c r="AS58" s="155"/>
      <c r="AT58" s="155"/>
      <c r="AU58" s="155"/>
      <c r="AV58" s="155"/>
      <c r="AW58" s="155"/>
      <c r="AX58" s="155"/>
      <c r="AY58" s="559"/>
    </row>
    <row r="59" spans="1:51" ht="17.399999999999999" customHeight="1">
      <c r="A59" s="207"/>
      <c r="B59" s="566"/>
      <c r="C59" s="567"/>
      <c r="D59" s="567"/>
      <c r="E59" s="567"/>
      <c r="F59" s="567"/>
      <c r="G59" s="567"/>
      <c r="H59" s="567"/>
      <c r="I59" s="567"/>
      <c r="J59" s="567"/>
      <c r="K59" s="568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558"/>
      <c r="AD59" s="558"/>
      <c r="AE59" s="558"/>
      <c r="AF59" s="558"/>
      <c r="AG59" s="558"/>
      <c r="AH59" s="558"/>
      <c r="AI59" s="558"/>
      <c r="AJ59" s="558"/>
      <c r="AK59" s="558"/>
      <c r="AL59" s="558"/>
      <c r="AM59" s="558"/>
      <c r="AN59" s="558"/>
      <c r="AO59" s="560" t="str">
        <f>IF(A58="","",VLOOKUP(A58,基礎データ!$A$9:$M$150,7))</f>
        <v/>
      </c>
      <c r="AP59" s="561"/>
      <c r="AQ59" s="561"/>
      <c r="AR59" s="561"/>
      <c r="AS59" s="561"/>
      <c r="AT59" s="561"/>
      <c r="AU59" s="561"/>
      <c r="AV59" s="561"/>
      <c r="AW59" s="561"/>
      <c r="AX59" s="561"/>
      <c r="AY59" s="562"/>
    </row>
    <row r="60" spans="1:51" ht="17.399999999999999" customHeight="1">
      <c r="A60" s="207"/>
      <c r="B60" s="563" t="str">
        <f>IF(A60="","",VLOOKUP(A60,基礎データ!$A$9:$M$150,6,0))</f>
        <v/>
      </c>
      <c r="C60" s="564"/>
      <c r="D60" s="564"/>
      <c r="E60" s="564"/>
      <c r="F60" s="564"/>
      <c r="G60" s="564"/>
      <c r="H60" s="564"/>
      <c r="I60" s="564"/>
      <c r="J60" s="564"/>
      <c r="K60" s="565"/>
      <c r="L60" s="165" t="str">
        <f>IF(A60="","",VLOOKUP(A60,基礎データ!$A$9:$M$150,2,0))</f>
        <v/>
      </c>
      <c r="M60" s="165"/>
      <c r="N60" s="165"/>
      <c r="O60" s="399" t="str">
        <f>IF(A60="","",VLOOKUP(A60,基礎データ!$A$9:$M$150,3,0))</f>
        <v/>
      </c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558" t="str">
        <f>IF(A60="","",(VLOOKUP(A60,基礎データ!$A$9:$M$150,5)))</f>
        <v/>
      </c>
      <c r="AD60" s="558"/>
      <c r="AE60" s="558"/>
      <c r="AF60" s="558"/>
      <c r="AG60" s="558"/>
      <c r="AH60" s="558"/>
      <c r="AI60" s="558"/>
      <c r="AJ60" s="558"/>
      <c r="AK60" s="558"/>
      <c r="AL60" s="558"/>
      <c r="AM60" s="558"/>
      <c r="AN60" s="558"/>
      <c r="AO60" s="154" t="str">
        <f>IF(A60="","",VLOOKUP(A60,基礎データ!$A$9:$M$90,12))</f>
        <v/>
      </c>
      <c r="AP60" s="155"/>
      <c r="AQ60" s="155"/>
      <c r="AR60" s="155"/>
      <c r="AS60" s="155"/>
      <c r="AT60" s="155"/>
      <c r="AU60" s="155"/>
      <c r="AV60" s="155"/>
      <c r="AW60" s="155"/>
      <c r="AX60" s="155"/>
      <c r="AY60" s="559"/>
    </row>
    <row r="61" spans="1:51" ht="17.399999999999999" customHeight="1">
      <c r="A61" s="207"/>
      <c r="B61" s="566"/>
      <c r="C61" s="567"/>
      <c r="D61" s="567"/>
      <c r="E61" s="567"/>
      <c r="F61" s="567"/>
      <c r="G61" s="567"/>
      <c r="H61" s="567"/>
      <c r="I61" s="567"/>
      <c r="J61" s="567"/>
      <c r="K61" s="568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558"/>
      <c r="AD61" s="558"/>
      <c r="AE61" s="558"/>
      <c r="AF61" s="558"/>
      <c r="AG61" s="558"/>
      <c r="AH61" s="558"/>
      <c r="AI61" s="558"/>
      <c r="AJ61" s="558"/>
      <c r="AK61" s="558"/>
      <c r="AL61" s="558"/>
      <c r="AM61" s="558"/>
      <c r="AN61" s="558"/>
      <c r="AO61" s="560" t="str">
        <f>IF(A60="","",VLOOKUP(A60,基礎データ!$A$9:$M$150,7))</f>
        <v/>
      </c>
      <c r="AP61" s="561"/>
      <c r="AQ61" s="561"/>
      <c r="AR61" s="561"/>
      <c r="AS61" s="561"/>
      <c r="AT61" s="561"/>
      <c r="AU61" s="561"/>
      <c r="AV61" s="561"/>
      <c r="AW61" s="561"/>
      <c r="AX61" s="561"/>
      <c r="AY61" s="562"/>
    </row>
    <row r="62" spans="1:51" ht="17.399999999999999" customHeight="1">
      <c r="A62" s="207"/>
      <c r="B62" s="563" t="str">
        <f>IF(A62="","",VLOOKUP(A62,基礎データ!$A$9:$M$150,6,0))</f>
        <v/>
      </c>
      <c r="C62" s="564"/>
      <c r="D62" s="564"/>
      <c r="E62" s="564"/>
      <c r="F62" s="564"/>
      <c r="G62" s="564"/>
      <c r="H62" s="564"/>
      <c r="I62" s="564"/>
      <c r="J62" s="564"/>
      <c r="K62" s="565"/>
      <c r="L62" s="165" t="str">
        <f>IF(A62="","",VLOOKUP(A62,基礎データ!$A$9:$M$150,2,0))</f>
        <v/>
      </c>
      <c r="M62" s="165"/>
      <c r="N62" s="165"/>
      <c r="O62" s="399" t="str">
        <f>IF(A62="","",VLOOKUP(A62,基礎データ!$A$9:$M$150,3,0))</f>
        <v/>
      </c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558" t="str">
        <f>IF(A62="","",(VLOOKUP(A62,基礎データ!$A$9:$M$150,5)))</f>
        <v/>
      </c>
      <c r="AD62" s="558"/>
      <c r="AE62" s="558"/>
      <c r="AF62" s="558"/>
      <c r="AG62" s="558"/>
      <c r="AH62" s="558"/>
      <c r="AI62" s="558"/>
      <c r="AJ62" s="558"/>
      <c r="AK62" s="558"/>
      <c r="AL62" s="558"/>
      <c r="AM62" s="558"/>
      <c r="AN62" s="558"/>
      <c r="AO62" s="154" t="str">
        <f>IF(A62="","",VLOOKUP(A62,基礎データ!$A$9:$M$90,12))</f>
        <v/>
      </c>
      <c r="AP62" s="155"/>
      <c r="AQ62" s="155"/>
      <c r="AR62" s="155"/>
      <c r="AS62" s="155"/>
      <c r="AT62" s="155"/>
      <c r="AU62" s="155"/>
      <c r="AV62" s="155"/>
      <c r="AW62" s="155"/>
      <c r="AX62" s="155"/>
      <c r="AY62" s="559"/>
    </row>
    <row r="63" spans="1:51" ht="17.399999999999999" customHeight="1">
      <c r="A63" s="207"/>
      <c r="B63" s="566"/>
      <c r="C63" s="567"/>
      <c r="D63" s="567"/>
      <c r="E63" s="567"/>
      <c r="F63" s="567"/>
      <c r="G63" s="567"/>
      <c r="H63" s="567"/>
      <c r="I63" s="567"/>
      <c r="J63" s="567"/>
      <c r="K63" s="568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558"/>
      <c r="AD63" s="558"/>
      <c r="AE63" s="558"/>
      <c r="AF63" s="558"/>
      <c r="AG63" s="558"/>
      <c r="AH63" s="558"/>
      <c r="AI63" s="558"/>
      <c r="AJ63" s="558"/>
      <c r="AK63" s="558"/>
      <c r="AL63" s="558"/>
      <c r="AM63" s="558"/>
      <c r="AN63" s="558"/>
      <c r="AO63" s="560" t="str">
        <f>IF(A62="","",VLOOKUP(A62,基礎データ!$A$9:$M$150,7))</f>
        <v/>
      </c>
      <c r="AP63" s="561"/>
      <c r="AQ63" s="561"/>
      <c r="AR63" s="561"/>
      <c r="AS63" s="561"/>
      <c r="AT63" s="561"/>
      <c r="AU63" s="561"/>
      <c r="AV63" s="561"/>
      <c r="AW63" s="561"/>
      <c r="AX63" s="561"/>
      <c r="AY63" s="562"/>
    </row>
    <row r="64" spans="1:51" ht="17.399999999999999" customHeight="1">
      <c r="A64" s="207"/>
      <c r="B64" s="563" t="str">
        <f>IF(A64="","",VLOOKUP(A64,基礎データ!$A$9:$M$150,6,0))</f>
        <v/>
      </c>
      <c r="C64" s="564"/>
      <c r="D64" s="564"/>
      <c r="E64" s="564"/>
      <c r="F64" s="564"/>
      <c r="G64" s="564"/>
      <c r="H64" s="564"/>
      <c r="I64" s="564"/>
      <c r="J64" s="564"/>
      <c r="K64" s="565"/>
      <c r="L64" s="165" t="str">
        <f>IF(A64="","",VLOOKUP(A64,基礎データ!$A$9:$M$150,2,0))</f>
        <v/>
      </c>
      <c r="M64" s="165"/>
      <c r="N64" s="165"/>
      <c r="O64" s="399" t="str">
        <f>IF(A64="","",VLOOKUP(A64,基礎データ!$A$9:$M$150,3,0))</f>
        <v/>
      </c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558" t="str">
        <f>IF(A64="","",(VLOOKUP(A64,基礎データ!$A$9:$M$150,5)))</f>
        <v/>
      </c>
      <c r="AD64" s="558"/>
      <c r="AE64" s="558"/>
      <c r="AF64" s="558"/>
      <c r="AG64" s="558"/>
      <c r="AH64" s="558"/>
      <c r="AI64" s="558"/>
      <c r="AJ64" s="558"/>
      <c r="AK64" s="558"/>
      <c r="AL64" s="558"/>
      <c r="AM64" s="558"/>
      <c r="AN64" s="558"/>
      <c r="AO64" s="154" t="str">
        <f>IF(A64="","",VLOOKUP(A64,基礎データ!$A$9:$M$90,12))</f>
        <v/>
      </c>
      <c r="AP64" s="155"/>
      <c r="AQ64" s="155"/>
      <c r="AR64" s="155"/>
      <c r="AS64" s="155"/>
      <c r="AT64" s="155"/>
      <c r="AU64" s="155"/>
      <c r="AV64" s="155"/>
      <c r="AW64" s="155"/>
      <c r="AX64" s="155"/>
      <c r="AY64" s="559"/>
    </row>
    <row r="65" spans="1:51" ht="17.399999999999999" customHeight="1">
      <c r="A65" s="207"/>
      <c r="B65" s="566"/>
      <c r="C65" s="567"/>
      <c r="D65" s="567"/>
      <c r="E65" s="567"/>
      <c r="F65" s="567"/>
      <c r="G65" s="567"/>
      <c r="H65" s="567"/>
      <c r="I65" s="567"/>
      <c r="J65" s="567"/>
      <c r="K65" s="568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558"/>
      <c r="AD65" s="558"/>
      <c r="AE65" s="558"/>
      <c r="AF65" s="558"/>
      <c r="AG65" s="558"/>
      <c r="AH65" s="558"/>
      <c r="AI65" s="558"/>
      <c r="AJ65" s="558"/>
      <c r="AK65" s="558"/>
      <c r="AL65" s="558"/>
      <c r="AM65" s="558"/>
      <c r="AN65" s="558"/>
      <c r="AO65" s="560" t="str">
        <f>IF(A64="","",VLOOKUP(A64,基礎データ!$A$9:$M$150,7))</f>
        <v/>
      </c>
      <c r="AP65" s="561"/>
      <c r="AQ65" s="561"/>
      <c r="AR65" s="561"/>
      <c r="AS65" s="561"/>
      <c r="AT65" s="561"/>
      <c r="AU65" s="561"/>
      <c r="AV65" s="561"/>
      <c r="AW65" s="561"/>
      <c r="AX65" s="561"/>
      <c r="AY65" s="562"/>
    </row>
    <row r="66" spans="1:51" ht="17.399999999999999" customHeight="1">
      <c r="A66" s="207"/>
      <c r="B66" s="563" t="str">
        <f>IF(A66="","",VLOOKUP(A66,基礎データ!$A$9:$M$150,6,0))</f>
        <v/>
      </c>
      <c r="C66" s="564"/>
      <c r="D66" s="564"/>
      <c r="E66" s="564"/>
      <c r="F66" s="564"/>
      <c r="G66" s="564"/>
      <c r="H66" s="564"/>
      <c r="I66" s="564"/>
      <c r="J66" s="564"/>
      <c r="K66" s="565"/>
      <c r="L66" s="165" t="str">
        <f>IF(A66="","",VLOOKUP(A66,基礎データ!$A$9:$M$150,2,0))</f>
        <v/>
      </c>
      <c r="M66" s="165"/>
      <c r="N66" s="165"/>
      <c r="O66" s="399" t="str">
        <f>IF(A66="","",VLOOKUP(A66,基礎データ!$A$9:$M$150,3,0))</f>
        <v/>
      </c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558" t="str">
        <f>IF(A66="","",(VLOOKUP(A66,基礎データ!$A$9:$M$150,5)))</f>
        <v/>
      </c>
      <c r="AD66" s="558"/>
      <c r="AE66" s="558"/>
      <c r="AF66" s="558"/>
      <c r="AG66" s="558"/>
      <c r="AH66" s="558"/>
      <c r="AI66" s="558"/>
      <c r="AJ66" s="558"/>
      <c r="AK66" s="558"/>
      <c r="AL66" s="558"/>
      <c r="AM66" s="558"/>
      <c r="AN66" s="558"/>
      <c r="AO66" s="154" t="str">
        <f>IF(A66="","",VLOOKUP(A66,基礎データ!$A$9:$M$90,12))</f>
        <v/>
      </c>
      <c r="AP66" s="155"/>
      <c r="AQ66" s="155"/>
      <c r="AR66" s="155"/>
      <c r="AS66" s="155"/>
      <c r="AT66" s="155"/>
      <c r="AU66" s="155"/>
      <c r="AV66" s="155"/>
      <c r="AW66" s="155"/>
      <c r="AX66" s="155"/>
      <c r="AY66" s="559"/>
    </row>
    <row r="67" spans="1:51" ht="17.399999999999999" customHeight="1">
      <c r="A67" s="207"/>
      <c r="B67" s="566"/>
      <c r="C67" s="567"/>
      <c r="D67" s="567"/>
      <c r="E67" s="567"/>
      <c r="F67" s="567"/>
      <c r="G67" s="567"/>
      <c r="H67" s="567"/>
      <c r="I67" s="567"/>
      <c r="J67" s="567"/>
      <c r="K67" s="568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558"/>
      <c r="AD67" s="558"/>
      <c r="AE67" s="558"/>
      <c r="AF67" s="558"/>
      <c r="AG67" s="558"/>
      <c r="AH67" s="558"/>
      <c r="AI67" s="558"/>
      <c r="AJ67" s="558"/>
      <c r="AK67" s="558"/>
      <c r="AL67" s="558"/>
      <c r="AM67" s="558"/>
      <c r="AN67" s="558"/>
      <c r="AO67" s="560" t="str">
        <f>IF(A66="","",VLOOKUP(A66,基礎データ!$A$9:$M$150,7))</f>
        <v/>
      </c>
      <c r="AP67" s="561"/>
      <c r="AQ67" s="561"/>
      <c r="AR67" s="561"/>
      <c r="AS67" s="561"/>
      <c r="AT67" s="561"/>
      <c r="AU67" s="561"/>
      <c r="AV67" s="561"/>
      <c r="AW67" s="561"/>
      <c r="AX67" s="561"/>
      <c r="AY67" s="562"/>
    </row>
    <row r="68" spans="1:51" ht="17.399999999999999" customHeight="1">
      <c r="A68" s="207"/>
      <c r="B68" s="563" t="str">
        <f>IF(A68="","",VLOOKUP(A68,基礎データ!$A$9:$M$150,6,0))</f>
        <v/>
      </c>
      <c r="C68" s="564"/>
      <c r="D68" s="564"/>
      <c r="E68" s="564"/>
      <c r="F68" s="564"/>
      <c r="G68" s="564"/>
      <c r="H68" s="564"/>
      <c r="I68" s="564"/>
      <c r="J68" s="564"/>
      <c r="K68" s="565"/>
      <c r="L68" s="165" t="str">
        <f>IF(A68="","",VLOOKUP(A68,基礎データ!$A$9:$M$150,2,0))</f>
        <v/>
      </c>
      <c r="M68" s="165"/>
      <c r="N68" s="165"/>
      <c r="O68" s="399" t="str">
        <f>IF(A68="","",VLOOKUP(A68,基礎データ!$A$9:$M$150,3,0))</f>
        <v/>
      </c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558" t="str">
        <f>IF(A68="","",(VLOOKUP(A68,基礎データ!$A$9:$M$150,5)))</f>
        <v/>
      </c>
      <c r="AD68" s="558"/>
      <c r="AE68" s="558"/>
      <c r="AF68" s="558"/>
      <c r="AG68" s="558"/>
      <c r="AH68" s="558"/>
      <c r="AI68" s="558"/>
      <c r="AJ68" s="558"/>
      <c r="AK68" s="558"/>
      <c r="AL68" s="558"/>
      <c r="AM68" s="558"/>
      <c r="AN68" s="558"/>
      <c r="AO68" s="154" t="str">
        <f>IF(A68="","",VLOOKUP(A68,基礎データ!$A$9:$M$90,12))</f>
        <v/>
      </c>
      <c r="AP68" s="155"/>
      <c r="AQ68" s="155"/>
      <c r="AR68" s="155"/>
      <c r="AS68" s="155"/>
      <c r="AT68" s="155"/>
      <c r="AU68" s="155"/>
      <c r="AV68" s="155"/>
      <c r="AW68" s="155"/>
      <c r="AX68" s="155"/>
      <c r="AY68" s="559"/>
    </row>
    <row r="69" spans="1:51" ht="17.399999999999999" customHeight="1">
      <c r="A69" s="207"/>
      <c r="B69" s="566"/>
      <c r="C69" s="567"/>
      <c r="D69" s="567"/>
      <c r="E69" s="567"/>
      <c r="F69" s="567"/>
      <c r="G69" s="567"/>
      <c r="H69" s="567"/>
      <c r="I69" s="567"/>
      <c r="J69" s="567"/>
      <c r="K69" s="568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558"/>
      <c r="AD69" s="558"/>
      <c r="AE69" s="558"/>
      <c r="AF69" s="558"/>
      <c r="AG69" s="558"/>
      <c r="AH69" s="558"/>
      <c r="AI69" s="558"/>
      <c r="AJ69" s="558"/>
      <c r="AK69" s="558"/>
      <c r="AL69" s="558"/>
      <c r="AM69" s="558"/>
      <c r="AN69" s="558"/>
      <c r="AO69" s="560" t="str">
        <f>IF(A68="","",VLOOKUP(A68,基礎データ!$A$9:$M$150,7))</f>
        <v/>
      </c>
      <c r="AP69" s="561"/>
      <c r="AQ69" s="561"/>
      <c r="AR69" s="561"/>
      <c r="AS69" s="561"/>
      <c r="AT69" s="561"/>
      <c r="AU69" s="561"/>
      <c r="AV69" s="561"/>
      <c r="AW69" s="561"/>
      <c r="AX69" s="561"/>
      <c r="AY69" s="562"/>
    </row>
    <row r="70" spans="1:51" ht="17.399999999999999" customHeight="1">
      <c r="A70" s="207"/>
      <c r="B70" s="563" t="str">
        <f>IF(A70="","",VLOOKUP(A70,基礎データ!$A$9:$M$150,6,0))</f>
        <v/>
      </c>
      <c r="C70" s="564"/>
      <c r="D70" s="564"/>
      <c r="E70" s="564"/>
      <c r="F70" s="564"/>
      <c r="G70" s="564"/>
      <c r="H70" s="564"/>
      <c r="I70" s="564"/>
      <c r="J70" s="564"/>
      <c r="K70" s="565"/>
      <c r="L70" s="165" t="str">
        <f>IF(A70="","",VLOOKUP(A70,基礎データ!$A$9:$M$150,2,0))</f>
        <v/>
      </c>
      <c r="M70" s="165"/>
      <c r="N70" s="165"/>
      <c r="O70" s="399" t="str">
        <f>IF(A70="","",VLOOKUP(A70,基礎データ!$A$9:$M$150,3,0))</f>
        <v/>
      </c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558" t="str">
        <f>IF(A70="","",(VLOOKUP(A70,基礎データ!$A$9:$M$150,5)))</f>
        <v/>
      </c>
      <c r="AD70" s="558"/>
      <c r="AE70" s="558"/>
      <c r="AF70" s="558"/>
      <c r="AG70" s="558"/>
      <c r="AH70" s="558"/>
      <c r="AI70" s="558"/>
      <c r="AJ70" s="558"/>
      <c r="AK70" s="558"/>
      <c r="AL70" s="558"/>
      <c r="AM70" s="558"/>
      <c r="AN70" s="558"/>
      <c r="AO70" s="154" t="str">
        <f>IF(A70="","",VLOOKUP(A70,基礎データ!$A$9:$M$90,12))</f>
        <v/>
      </c>
      <c r="AP70" s="155"/>
      <c r="AQ70" s="155"/>
      <c r="AR70" s="155"/>
      <c r="AS70" s="155"/>
      <c r="AT70" s="155"/>
      <c r="AU70" s="155"/>
      <c r="AV70" s="155"/>
      <c r="AW70" s="155"/>
      <c r="AX70" s="155"/>
      <c r="AY70" s="559"/>
    </row>
    <row r="71" spans="1:51" ht="17.399999999999999" customHeight="1">
      <c r="A71" s="207"/>
      <c r="B71" s="566"/>
      <c r="C71" s="567"/>
      <c r="D71" s="567"/>
      <c r="E71" s="567"/>
      <c r="F71" s="567"/>
      <c r="G71" s="567"/>
      <c r="H71" s="567"/>
      <c r="I71" s="567"/>
      <c r="J71" s="567"/>
      <c r="K71" s="568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558"/>
      <c r="AD71" s="558"/>
      <c r="AE71" s="558"/>
      <c r="AF71" s="558"/>
      <c r="AG71" s="558"/>
      <c r="AH71" s="558"/>
      <c r="AI71" s="558"/>
      <c r="AJ71" s="558"/>
      <c r="AK71" s="558"/>
      <c r="AL71" s="558"/>
      <c r="AM71" s="558"/>
      <c r="AN71" s="558"/>
      <c r="AO71" s="560" t="str">
        <f>IF(A70="","",VLOOKUP(A70,基礎データ!$A$9:$M$150,7))</f>
        <v/>
      </c>
      <c r="AP71" s="561"/>
      <c r="AQ71" s="561"/>
      <c r="AR71" s="561"/>
      <c r="AS71" s="561"/>
      <c r="AT71" s="561"/>
      <c r="AU71" s="561"/>
      <c r="AV71" s="561"/>
      <c r="AW71" s="561"/>
      <c r="AX71" s="561"/>
      <c r="AY71" s="562"/>
    </row>
    <row r="72" spans="1:51" ht="17.399999999999999" customHeight="1">
      <c r="A72" s="207"/>
      <c r="B72" s="563" t="str">
        <f>IF(A72="","",VLOOKUP(A72,基礎データ!$A$9:$M$150,6,0))</f>
        <v/>
      </c>
      <c r="C72" s="564"/>
      <c r="D72" s="564"/>
      <c r="E72" s="564"/>
      <c r="F72" s="564"/>
      <c r="G72" s="564"/>
      <c r="H72" s="564"/>
      <c r="I72" s="564"/>
      <c r="J72" s="564"/>
      <c r="K72" s="565"/>
      <c r="L72" s="165" t="str">
        <f>IF(A72="","",VLOOKUP(A72,基礎データ!$A$9:$M$150,2,0))</f>
        <v/>
      </c>
      <c r="M72" s="165"/>
      <c r="N72" s="165"/>
      <c r="O72" s="399" t="str">
        <f>IF(A72="","",VLOOKUP(A72,基礎データ!$A$9:$M$150,3,0))</f>
        <v/>
      </c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558" t="str">
        <f>IF(A72="","",(VLOOKUP(A72,基礎データ!$A$9:$M$150,5)))</f>
        <v/>
      </c>
      <c r="AD72" s="558"/>
      <c r="AE72" s="558"/>
      <c r="AF72" s="558"/>
      <c r="AG72" s="558"/>
      <c r="AH72" s="558"/>
      <c r="AI72" s="558"/>
      <c r="AJ72" s="558"/>
      <c r="AK72" s="558"/>
      <c r="AL72" s="558"/>
      <c r="AM72" s="558"/>
      <c r="AN72" s="558"/>
      <c r="AO72" s="154" t="str">
        <f>IF(A72="","",VLOOKUP(A72,基礎データ!$A$9:$M$90,12))</f>
        <v/>
      </c>
      <c r="AP72" s="155"/>
      <c r="AQ72" s="155"/>
      <c r="AR72" s="155"/>
      <c r="AS72" s="155"/>
      <c r="AT72" s="155"/>
      <c r="AU72" s="155"/>
      <c r="AV72" s="155"/>
      <c r="AW72" s="155"/>
      <c r="AX72" s="155"/>
      <c r="AY72" s="559"/>
    </row>
    <row r="73" spans="1:51" ht="17.399999999999999" customHeight="1">
      <c r="A73" s="207"/>
      <c r="B73" s="566"/>
      <c r="C73" s="567"/>
      <c r="D73" s="567"/>
      <c r="E73" s="567"/>
      <c r="F73" s="567"/>
      <c r="G73" s="567"/>
      <c r="H73" s="567"/>
      <c r="I73" s="567"/>
      <c r="J73" s="567"/>
      <c r="K73" s="568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558"/>
      <c r="AD73" s="558"/>
      <c r="AE73" s="558"/>
      <c r="AF73" s="558"/>
      <c r="AG73" s="558"/>
      <c r="AH73" s="558"/>
      <c r="AI73" s="558"/>
      <c r="AJ73" s="558"/>
      <c r="AK73" s="558"/>
      <c r="AL73" s="558"/>
      <c r="AM73" s="558"/>
      <c r="AN73" s="558"/>
      <c r="AO73" s="560" t="str">
        <f>IF(A72="","",VLOOKUP(A72,基礎データ!$A$9:$M$150,7))</f>
        <v/>
      </c>
      <c r="AP73" s="561"/>
      <c r="AQ73" s="561"/>
      <c r="AR73" s="561"/>
      <c r="AS73" s="561"/>
      <c r="AT73" s="561"/>
      <c r="AU73" s="561"/>
      <c r="AV73" s="561"/>
      <c r="AW73" s="561"/>
      <c r="AX73" s="561"/>
      <c r="AY73" s="562"/>
    </row>
    <row r="74" spans="1:51" ht="17.399999999999999" customHeight="1">
      <c r="A74" s="207"/>
      <c r="B74" s="563" t="str">
        <f>IF(A74="","",VLOOKUP(A74,基礎データ!$A$9:$M$150,6,0))</f>
        <v/>
      </c>
      <c r="C74" s="564"/>
      <c r="D74" s="564"/>
      <c r="E74" s="564"/>
      <c r="F74" s="564"/>
      <c r="G74" s="564"/>
      <c r="H74" s="564"/>
      <c r="I74" s="564"/>
      <c r="J74" s="564"/>
      <c r="K74" s="565"/>
      <c r="L74" s="165" t="str">
        <f>IF(A74="","",VLOOKUP(A74,基礎データ!$A$9:$M$150,2,0))</f>
        <v/>
      </c>
      <c r="M74" s="165"/>
      <c r="N74" s="165"/>
      <c r="O74" s="399" t="str">
        <f>IF(A74="","",VLOOKUP(A74,基礎データ!$A$9:$M$150,3,0))</f>
        <v/>
      </c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558" t="str">
        <f>IF(A74="","",(VLOOKUP(A74,基礎データ!$A$9:$M$150,5)))</f>
        <v/>
      </c>
      <c r="AD74" s="558"/>
      <c r="AE74" s="558"/>
      <c r="AF74" s="558"/>
      <c r="AG74" s="558"/>
      <c r="AH74" s="558"/>
      <c r="AI74" s="558"/>
      <c r="AJ74" s="558"/>
      <c r="AK74" s="558"/>
      <c r="AL74" s="558"/>
      <c r="AM74" s="558"/>
      <c r="AN74" s="558"/>
      <c r="AO74" s="154" t="str">
        <f>IF(A74="","",VLOOKUP(A74,基礎データ!$A$9:$M$90,12))</f>
        <v/>
      </c>
      <c r="AP74" s="155"/>
      <c r="AQ74" s="155"/>
      <c r="AR74" s="155"/>
      <c r="AS74" s="155"/>
      <c r="AT74" s="155"/>
      <c r="AU74" s="155"/>
      <c r="AV74" s="155"/>
      <c r="AW74" s="155"/>
      <c r="AX74" s="155"/>
      <c r="AY74" s="559"/>
    </row>
    <row r="75" spans="1:51" ht="17.399999999999999" customHeight="1">
      <c r="A75" s="207"/>
      <c r="B75" s="566"/>
      <c r="C75" s="567"/>
      <c r="D75" s="567"/>
      <c r="E75" s="567"/>
      <c r="F75" s="567"/>
      <c r="G75" s="567"/>
      <c r="H75" s="567"/>
      <c r="I75" s="567"/>
      <c r="J75" s="567"/>
      <c r="K75" s="568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558"/>
      <c r="AD75" s="558"/>
      <c r="AE75" s="558"/>
      <c r="AF75" s="558"/>
      <c r="AG75" s="558"/>
      <c r="AH75" s="558"/>
      <c r="AI75" s="558"/>
      <c r="AJ75" s="558"/>
      <c r="AK75" s="558"/>
      <c r="AL75" s="558"/>
      <c r="AM75" s="558"/>
      <c r="AN75" s="558"/>
      <c r="AO75" s="560" t="str">
        <f>IF(A74="","",VLOOKUP(A74,基礎データ!$A$9:$M$150,7))</f>
        <v/>
      </c>
      <c r="AP75" s="561"/>
      <c r="AQ75" s="561"/>
      <c r="AR75" s="561"/>
      <c r="AS75" s="561"/>
      <c r="AT75" s="561"/>
      <c r="AU75" s="561"/>
      <c r="AV75" s="561"/>
      <c r="AW75" s="561"/>
      <c r="AX75" s="561"/>
      <c r="AY75" s="562"/>
    </row>
    <row r="76" spans="1:51" ht="17.399999999999999" customHeight="1">
      <c r="A76" s="207"/>
      <c r="B76" s="563" t="str">
        <f>IF(A76="","",VLOOKUP(A76,基礎データ!$A$9:$M$150,6,0))</f>
        <v/>
      </c>
      <c r="C76" s="564"/>
      <c r="D76" s="564"/>
      <c r="E76" s="564"/>
      <c r="F76" s="564"/>
      <c r="G76" s="564"/>
      <c r="H76" s="564"/>
      <c r="I76" s="564"/>
      <c r="J76" s="564"/>
      <c r="K76" s="565"/>
      <c r="L76" s="165" t="str">
        <f>IF(A76="","",VLOOKUP(A76,基礎データ!$A$9:$M$150,2,0))</f>
        <v/>
      </c>
      <c r="M76" s="165"/>
      <c r="N76" s="165"/>
      <c r="O76" s="399" t="str">
        <f>IF(A76="","",VLOOKUP(A76,基礎データ!$A$9:$M$150,3,0))</f>
        <v/>
      </c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558" t="str">
        <f>IF(A76="","",(VLOOKUP(A76,基礎データ!$A$9:$M$150,5)))</f>
        <v/>
      </c>
      <c r="AD76" s="558"/>
      <c r="AE76" s="558"/>
      <c r="AF76" s="558"/>
      <c r="AG76" s="558"/>
      <c r="AH76" s="558"/>
      <c r="AI76" s="558"/>
      <c r="AJ76" s="558"/>
      <c r="AK76" s="558"/>
      <c r="AL76" s="558"/>
      <c r="AM76" s="558"/>
      <c r="AN76" s="558"/>
      <c r="AO76" s="154" t="str">
        <f>IF(A76="","",VLOOKUP(A76,基礎データ!$A$9:$M$90,12))</f>
        <v/>
      </c>
      <c r="AP76" s="155"/>
      <c r="AQ76" s="155"/>
      <c r="AR76" s="155"/>
      <c r="AS76" s="155"/>
      <c r="AT76" s="155"/>
      <c r="AU76" s="155"/>
      <c r="AV76" s="155"/>
      <c r="AW76" s="155"/>
      <c r="AX76" s="155"/>
      <c r="AY76" s="559"/>
    </row>
    <row r="77" spans="1:51" ht="17.399999999999999" customHeight="1">
      <c r="A77" s="207"/>
      <c r="B77" s="566"/>
      <c r="C77" s="567"/>
      <c r="D77" s="567"/>
      <c r="E77" s="567"/>
      <c r="F77" s="567"/>
      <c r="G77" s="567"/>
      <c r="H77" s="567"/>
      <c r="I77" s="567"/>
      <c r="J77" s="567"/>
      <c r="K77" s="568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558"/>
      <c r="AD77" s="558"/>
      <c r="AE77" s="558"/>
      <c r="AF77" s="558"/>
      <c r="AG77" s="558"/>
      <c r="AH77" s="558"/>
      <c r="AI77" s="558"/>
      <c r="AJ77" s="558"/>
      <c r="AK77" s="558"/>
      <c r="AL77" s="558"/>
      <c r="AM77" s="558"/>
      <c r="AN77" s="558"/>
      <c r="AO77" s="560" t="str">
        <f>IF(A76="","",VLOOKUP(A76,基礎データ!$A$9:$M$150,7))</f>
        <v/>
      </c>
      <c r="AP77" s="561"/>
      <c r="AQ77" s="561"/>
      <c r="AR77" s="561"/>
      <c r="AS77" s="561"/>
      <c r="AT77" s="561"/>
      <c r="AU77" s="561"/>
      <c r="AV77" s="561"/>
      <c r="AW77" s="561"/>
      <c r="AX77" s="561"/>
      <c r="AY77" s="562"/>
    </row>
    <row r="78" spans="1:51" ht="17.399999999999999" customHeight="1">
      <c r="A78" s="207"/>
      <c r="B78" s="563" t="str">
        <f>IF(A78="","",VLOOKUP(A78,基礎データ!$A$9:$M$150,6,0))</f>
        <v/>
      </c>
      <c r="C78" s="564"/>
      <c r="D78" s="564"/>
      <c r="E78" s="564"/>
      <c r="F78" s="564"/>
      <c r="G78" s="564"/>
      <c r="H78" s="564"/>
      <c r="I78" s="564"/>
      <c r="J78" s="564"/>
      <c r="K78" s="565"/>
      <c r="L78" s="165" t="str">
        <f>IF(A78="","",VLOOKUP(A78,基礎データ!$A$9:$M$150,2,0))</f>
        <v/>
      </c>
      <c r="M78" s="165"/>
      <c r="N78" s="165"/>
      <c r="O78" s="399" t="str">
        <f>IF(A78="","",VLOOKUP(A78,基礎データ!$A$9:$M$150,3,0))</f>
        <v/>
      </c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558" t="str">
        <f>IF(A78="","",(VLOOKUP(A78,基礎データ!$A$9:$M$150,5)))</f>
        <v/>
      </c>
      <c r="AD78" s="558"/>
      <c r="AE78" s="558"/>
      <c r="AF78" s="558"/>
      <c r="AG78" s="558"/>
      <c r="AH78" s="558"/>
      <c r="AI78" s="558"/>
      <c r="AJ78" s="558"/>
      <c r="AK78" s="558"/>
      <c r="AL78" s="558"/>
      <c r="AM78" s="558"/>
      <c r="AN78" s="558"/>
      <c r="AO78" s="154" t="str">
        <f>IF(A78="","",VLOOKUP(A78,基礎データ!$A$9:$M$90,12))</f>
        <v/>
      </c>
      <c r="AP78" s="155"/>
      <c r="AQ78" s="155"/>
      <c r="AR78" s="155"/>
      <c r="AS78" s="155"/>
      <c r="AT78" s="155"/>
      <c r="AU78" s="155"/>
      <c r="AV78" s="155"/>
      <c r="AW78" s="155"/>
      <c r="AX78" s="155"/>
      <c r="AY78" s="559"/>
    </row>
    <row r="79" spans="1:51" ht="17.399999999999999" customHeight="1">
      <c r="A79" s="207"/>
      <c r="B79" s="566"/>
      <c r="C79" s="567"/>
      <c r="D79" s="567"/>
      <c r="E79" s="567"/>
      <c r="F79" s="567"/>
      <c r="G79" s="567"/>
      <c r="H79" s="567"/>
      <c r="I79" s="567"/>
      <c r="J79" s="567"/>
      <c r="K79" s="568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558"/>
      <c r="AD79" s="558"/>
      <c r="AE79" s="558"/>
      <c r="AF79" s="558"/>
      <c r="AG79" s="558"/>
      <c r="AH79" s="558"/>
      <c r="AI79" s="558"/>
      <c r="AJ79" s="558"/>
      <c r="AK79" s="558"/>
      <c r="AL79" s="558"/>
      <c r="AM79" s="558"/>
      <c r="AN79" s="558"/>
      <c r="AO79" s="560" t="str">
        <f>IF(A78="","",VLOOKUP(A78,基礎データ!$A$9:$M$150,7))</f>
        <v/>
      </c>
      <c r="AP79" s="561"/>
      <c r="AQ79" s="561"/>
      <c r="AR79" s="561"/>
      <c r="AS79" s="561"/>
      <c r="AT79" s="561"/>
      <c r="AU79" s="561"/>
      <c r="AV79" s="561"/>
      <c r="AW79" s="561"/>
      <c r="AX79" s="561"/>
      <c r="AY79" s="562"/>
    </row>
    <row r="80" spans="1:51" ht="17.399999999999999" customHeight="1">
      <c r="A80" s="207"/>
      <c r="B80" s="563" t="str">
        <f>IF(A80="","",VLOOKUP(A80,基礎データ!$A$9:$M$150,6,0))</f>
        <v/>
      </c>
      <c r="C80" s="564"/>
      <c r="D80" s="564"/>
      <c r="E80" s="564"/>
      <c r="F80" s="564"/>
      <c r="G80" s="564"/>
      <c r="H80" s="564"/>
      <c r="I80" s="564"/>
      <c r="J80" s="564"/>
      <c r="K80" s="565"/>
      <c r="L80" s="165" t="str">
        <f>IF(A80="","",VLOOKUP(A80,基礎データ!$A$9:$M$150,2,0))</f>
        <v/>
      </c>
      <c r="M80" s="165"/>
      <c r="N80" s="165"/>
      <c r="O80" s="399" t="str">
        <f>IF(A80="","",VLOOKUP(A80,基礎データ!$A$9:$M$150,3,0))</f>
        <v/>
      </c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558" t="str">
        <f>IF(A80="","",(VLOOKUP(A80,基礎データ!$A$9:$M$150,5)))</f>
        <v/>
      </c>
      <c r="AD80" s="558"/>
      <c r="AE80" s="558"/>
      <c r="AF80" s="558"/>
      <c r="AG80" s="558"/>
      <c r="AH80" s="558"/>
      <c r="AI80" s="558"/>
      <c r="AJ80" s="558"/>
      <c r="AK80" s="558"/>
      <c r="AL80" s="558"/>
      <c r="AM80" s="558"/>
      <c r="AN80" s="558"/>
      <c r="AO80" s="154" t="str">
        <f>IF(A80="","",VLOOKUP(A80,基礎データ!$A$9:$M$90,12))</f>
        <v/>
      </c>
      <c r="AP80" s="155"/>
      <c r="AQ80" s="155"/>
      <c r="AR80" s="155"/>
      <c r="AS80" s="155"/>
      <c r="AT80" s="155"/>
      <c r="AU80" s="155"/>
      <c r="AV80" s="155"/>
      <c r="AW80" s="155"/>
      <c r="AX80" s="155"/>
      <c r="AY80" s="559"/>
    </row>
    <row r="81" spans="1:51" ht="17.399999999999999" customHeight="1">
      <c r="A81" s="207"/>
      <c r="B81" s="566"/>
      <c r="C81" s="567"/>
      <c r="D81" s="567"/>
      <c r="E81" s="567"/>
      <c r="F81" s="567"/>
      <c r="G81" s="567"/>
      <c r="H81" s="567"/>
      <c r="I81" s="567"/>
      <c r="J81" s="567"/>
      <c r="K81" s="568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558"/>
      <c r="AD81" s="558"/>
      <c r="AE81" s="558"/>
      <c r="AF81" s="558"/>
      <c r="AG81" s="558"/>
      <c r="AH81" s="558"/>
      <c r="AI81" s="558"/>
      <c r="AJ81" s="558"/>
      <c r="AK81" s="558"/>
      <c r="AL81" s="558"/>
      <c r="AM81" s="558"/>
      <c r="AN81" s="558"/>
      <c r="AO81" s="560" t="str">
        <f>IF(A80="","",VLOOKUP(A80,基礎データ!$A$9:$M$150,7))</f>
        <v/>
      </c>
      <c r="AP81" s="561"/>
      <c r="AQ81" s="561"/>
      <c r="AR81" s="561"/>
      <c r="AS81" s="561"/>
      <c r="AT81" s="561"/>
      <c r="AU81" s="561"/>
      <c r="AV81" s="561"/>
      <c r="AW81" s="561"/>
      <c r="AX81" s="561"/>
      <c r="AY81" s="562"/>
    </row>
    <row r="82" spans="1:51" ht="17.399999999999999" customHeight="1">
      <c r="A82" s="207"/>
      <c r="B82" s="563" t="str">
        <f>IF(A82="","",VLOOKUP(A82,基礎データ!$A$9:$M$150,6,0))</f>
        <v/>
      </c>
      <c r="C82" s="564"/>
      <c r="D82" s="564"/>
      <c r="E82" s="564"/>
      <c r="F82" s="564"/>
      <c r="G82" s="564"/>
      <c r="H82" s="564"/>
      <c r="I82" s="564"/>
      <c r="J82" s="564"/>
      <c r="K82" s="565"/>
      <c r="L82" s="165" t="str">
        <f>IF(A82="","",VLOOKUP(A82,基礎データ!$A$9:$M$150,2,0))</f>
        <v/>
      </c>
      <c r="M82" s="165"/>
      <c r="N82" s="165"/>
      <c r="O82" s="399" t="str">
        <f>IF(A82="","",VLOOKUP(A82,基礎データ!$A$9:$M$150,3,0))</f>
        <v/>
      </c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558" t="str">
        <f>IF(A82="","",(VLOOKUP(A82,基礎データ!$A$9:$M$150,5)))</f>
        <v/>
      </c>
      <c r="AD82" s="558"/>
      <c r="AE82" s="558"/>
      <c r="AF82" s="558"/>
      <c r="AG82" s="558"/>
      <c r="AH82" s="558"/>
      <c r="AI82" s="558"/>
      <c r="AJ82" s="558"/>
      <c r="AK82" s="558"/>
      <c r="AL82" s="558"/>
      <c r="AM82" s="558"/>
      <c r="AN82" s="558"/>
      <c r="AO82" s="154" t="str">
        <f>IF(A82="","",VLOOKUP(A82,基礎データ!$A$9:$M$90,12))</f>
        <v/>
      </c>
      <c r="AP82" s="155"/>
      <c r="AQ82" s="155"/>
      <c r="AR82" s="155"/>
      <c r="AS82" s="155"/>
      <c r="AT82" s="155"/>
      <c r="AU82" s="155"/>
      <c r="AV82" s="155"/>
      <c r="AW82" s="155"/>
      <c r="AX82" s="155"/>
      <c r="AY82" s="559"/>
    </row>
    <row r="83" spans="1:51" ht="17.399999999999999" customHeight="1">
      <c r="A83" s="207"/>
      <c r="B83" s="566"/>
      <c r="C83" s="567"/>
      <c r="D83" s="567"/>
      <c r="E83" s="567"/>
      <c r="F83" s="567"/>
      <c r="G83" s="567"/>
      <c r="H83" s="567"/>
      <c r="I83" s="567"/>
      <c r="J83" s="567"/>
      <c r="K83" s="568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558"/>
      <c r="AD83" s="558"/>
      <c r="AE83" s="558"/>
      <c r="AF83" s="558"/>
      <c r="AG83" s="558"/>
      <c r="AH83" s="558"/>
      <c r="AI83" s="558"/>
      <c r="AJ83" s="558"/>
      <c r="AK83" s="558"/>
      <c r="AL83" s="558"/>
      <c r="AM83" s="558"/>
      <c r="AN83" s="558"/>
      <c r="AO83" s="560" t="str">
        <f>IF(A82="","",VLOOKUP(A82,基礎データ!$A$9:$M$150,7))</f>
        <v/>
      </c>
      <c r="AP83" s="561"/>
      <c r="AQ83" s="561"/>
      <c r="AR83" s="561"/>
      <c r="AS83" s="561"/>
      <c r="AT83" s="561"/>
      <c r="AU83" s="561"/>
      <c r="AV83" s="561"/>
      <c r="AW83" s="561"/>
      <c r="AX83" s="561"/>
      <c r="AY83" s="562"/>
    </row>
    <row r="84" spans="1:51" ht="17.399999999999999" customHeight="1">
      <c r="A84" s="207"/>
      <c r="B84" s="563" t="str">
        <f>IF(A84="","",VLOOKUP(A84,基礎データ!$A$9:$M$150,6,0))</f>
        <v/>
      </c>
      <c r="C84" s="564"/>
      <c r="D84" s="564"/>
      <c r="E84" s="564"/>
      <c r="F84" s="564"/>
      <c r="G84" s="564"/>
      <c r="H84" s="564"/>
      <c r="I84" s="564"/>
      <c r="J84" s="564"/>
      <c r="K84" s="565"/>
      <c r="L84" s="165" t="str">
        <f>IF(A84="","",VLOOKUP(A84,基礎データ!$A$9:$M$150,2,0))</f>
        <v/>
      </c>
      <c r="M84" s="165"/>
      <c r="N84" s="165"/>
      <c r="O84" s="399" t="str">
        <f>IF(A84="","",VLOOKUP(A84,基礎データ!$A$9:$M$150,3,0))</f>
        <v/>
      </c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558" t="str">
        <f>IF(A84="","",(VLOOKUP(A84,基礎データ!$A$9:$M$150,5)))</f>
        <v/>
      </c>
      <c r="AD84" s="558"/>
      <c r="AE84" s="558"/>
      <c r="AF84" s="558"/>
      <c r="AG84" s="558"/>
      <c r="AH84" s="558"/>
      <c r="AI84" s="558"/>
      <c r="AJ84" s="558"/>
      <c r="AK84" s="558"/>
      <c r="AL84" s="558"/>
      <c r="AM84" s="558"/>
      <c r="AN84" s="558"/>
      <c r="AO84" s="154" t="str">
        <f>IF(A84="","",VLOOKUP(A84,基礎データ!$A$9:$M$90,12))</f>
        <v/>
      </c>
      <c r="AP84" s="155"/>
      <c r="AQ84" s="155"/>
      <c r="AR84" s="155"/>
      <c r="AS84" s="155"/>
      <c r="AT84" s="155"/>
      <c r="AU84" s="155"/>
      <c r="AV84" s="155"/>
      <c r="AW84" s="155"/>
      <c r="AX84" s="155"/>
      <c r="AY84" s="559"/>
    </row>
    <row r="85" spans="1:51" ht="17.399999999999999" customHeight="1">
      <c r="A85" s="207"/>
      <c r="B85" s="566"/>
      <c r="C85" s="567"/>
      <c r="D85" s="567"/>
      <c r="E85" s="567"/>
      <c r="F85" s="567"/>
      <c r="G85" s="567"/>
      <c r="H85" s="567"/>
      <c r="I85" s="567"/>
      <c r="J85" s="567"/>
      <c r="K85" s="568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558"/>
      <c r="AD85" s="558"/>
      <c r="AE85" s="558"/>
      <c r="AF85" s="558"/>
      <c r="AG85" s="558"/>
      <c r="AH85" s="558"/>
      <c r="AI85" s="558"/>
      <c r="AJ85" s="558"/>
      <c r="AK85" s="558"/>
      <c r="AL85" s="558"/>
      <c r="AM85" s="558"/>
      <c r="AN85" s="558"/>
      <c r="AO85" s="560" t="str">
        <f>IF(A84="","",VLOOKUP(A84,基礎データ!$A$9:$M$150,7))</f>
        <v/>
      </c>
      <c r="AP85" s="561"/>
      <c r="AQ85" s="561"/>
      <c r="AR85" s="561"/>
      <c r="AS85" s="561"/>
      <c r="AT85" s="561"/>
      <c r="AU85" s="561"/>
      <c r="AV85" s="561"/>
      <c r="AW85" s="561"/>
      <c r="AX85" s="561"/>
      <c r="AY85" s="562"/>
    </row>
    <row r="86" spans="1:51" ht="17.399999999999999" customHeight="1">
      <c r="A86" s="207"/>
      <c r="B86" s="563" t="str">
        <f>IF(A86="","",VLOOKUP(A86,基礎データ!$A$9:$M$150,6,0))</f>
        <v/>
      </c>
      <c r="C86" s="564"/>
      <c r="D86" s="564"/>
      <c r="E86" s="564"/>
      <c r="F86" s="564"/>
      <c r="G86" s="564"/>
      <c r="H86" s="564"/>
      <c r="I86" s="564"/>
      <c r="J86" s="564"/>
      <c r="K86" s="565"/>
      <c r="L86" s="165" t="str">
        <f>IF(A86="","",VLOOKUP(A86,基礎データ!$A$9:$M$150,2,0))</f>
        <v/>
      </c>
      <c r="M86" s="165"/>
      <c r="N86" s="165"/>
      <c r="O86" s="399" t="str">
        <f>IF(A86="","",VLOOKUP(A86,基礎データ!$A$9:$M$150,3,0))</f>
        <v/>
      </c>
      <c r="P86" s="399"/>
      <c r="Q86" s="399"/>
      <c r="R86" s="399"/>
      <c r="S86" s="399"/>
      <c r="T86" s="399"/>
      <c r="U86" s="399"/>
      <c r="V86" s="399"/>
      <c r="W86" s="399"/>
      <c r="X86" s="399"/>
      <c r="Y86" s="399"/>
      <c r="Z86" s="399"/>
      <c r="AA86" s="399"/>
      <c r="AB86" s="399"/>
      <c r="AC86" s="558" t="str">
        <f>IF(A86="","",(VLOOKUP(A86,基礎データ!$A$9:$M$150,5)))</f>
        <v/>
      </c>
      <c r="AD86" s="558"/>
      <c r="AE86" s="558"/>
      <c r="AF86" s="558"/>
      <c r="AG86" s="558"/>
      <c r="AH86" s="558"/>
      <c r="AI86" s="558"/>
      <c r="AJ86" s="558"/>
      <c r="AK86" s="558"/>
      <c r="AL86" s="558"/>
      <c r="AM86" s="558"/>
      <c r="AN86" s="558"/>
      <c r="AO86" s="154" t="str">
        <f>IF(A86="","",VLOOKUP(A86,基礎データ!$A$9:$M$90,12))</f>
        <v/>
      </c>
      <c r="AP86" s="155"/>
      <c r="AQ86" s="155"/>
      <c r="AR86" s="155"/>
      <c r="AS86" s="155"/>
      <c r="AT86" s="155"/>
      <c r="AU86" s="155"/>
      <c r="AV86" s="155"/>
      <c r="AW86" s="155"/>
      <c r="AX86" s="155"/>
      <c r="AY86" s="559"/>
    </row>
    <row r="87" spans="1:51" ht="17.399999999999999" customHeight="1">
      <c r="A87" s="207"/>
      <c r="B87" s="566"/>
      <c r="C87" s="567"/>
      <c r="D87" s="567"/>
      <c r="E87" s="567"/>
      <c r="F87" s="567"/>
      <c r="G87" s="567"/>
      <c r="H87" s="567"/>
      <c r="I87" s="567"/>
      <c r="J87" s="567"/>
      <c r="K87" s="568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558"/>
      <c r="AD87" s="558"/>
      <c r="AE87" s="558"/>
      <c r="AF87" s="558"/>
      <c r="AG87" s="558"/>
      <c r="AH87" s="558"/>
      <c r="AI87" s="558"/>
      <c r="AJ87" s="558"/>
      <c r="AK87" s="558"/>
      <c r="AL87" s="558"/>
      <c r="AM87" s="558"/>
      <c r="AN87" s="558"/>
      <c r="AO87" s="560" t="str">
        <f>IF(A86="","",VLOOKUP(A86,基礎データ!$A$9:$M$150,7))</f>
        <v/>
      </c>
      <c r="AP87" s="561"/>
      <c r="AQ87" s="561"/>
      <c r="AR87" s="561"/>
      <c r="AS87" s="561"/>
      <c r="AT87" s="561"/>
      <c r="AU87" s="561"/>
      <c r="AV87" s="561"/>
      <c r="AW87" s="561"/>
      <c r="AX87" s="561"/>
      <c r="AY87" s="562"/>
    </row>
    <row r="88" spans="1:51" ht="17.399999999999999" customHeight="1">
      <c r="A88" s="207"/>
      <c r="B88" s="563" t="str">
        <f>IF(A88="","",VLOOKUP(A88,基礎データ!$A$9:$M$150,6,0))</f>
        <v/>
      </c>
      <c r="C88" s="564"/>
      <c r="D88" s="564"/>
      <c r="E88" s="564"/>
      <c r="F88" s="564"/>
      <c r="G88" s="564"/>
      <c r="H88" s="564"/>
      <c r="I88" s="564"/>
      <c r="J88" s="564"/>
      <c r="K88" s="565"/>
      <c r="L88" s="165" t="str">
        <f>IF(A88="","",VLOOKUP(A88,基礎データ!$A$9:$M$150,2,0))</f>
        <v/>
      </c>
      <c r="M88" s="165"/>
      <c r="N88" s="165"/>
      <c r="O88" s="399" t="str">
        <f>IF(A88="","",VLOOKUP(A88,基礎データ!$A$9:$M$150,3,0))</f>
        <v/>
      </c>
      <c r="P88" s="399"/>
      <c r="Q88" s="399"/>
      <c r="R88" s="399"/>
      <c r="S88" s="399"/>
      <c r="T88" s="399"/>
      <c r="U88" s="399"/>
      <c r="V88" s="399"/>
      <c r="W88" s="399"/>
      <c r="X88" s="399"/>
      <c r="Y88" s="399"/>
      <c r="Z88" s="399"/>
      <c r="AA88" s="399"/>
      <c r="AB88" s="399"/>
      <c r="AC88" s="558" t="str">
        <f>IF(A88="","",(VLOOKUP(A88,基礎データ!$A$9:$M$150,5)))</f>
        <v/>
      </c>
      <c r="AD88" s="558"/>
      <c r="AE88" s="558"/>
      <c r="AF88" s="558"/>
      <c r="AG88" s="558"/>
      <c r="AH88" s="558"/>
      <c r="AI88" s="558"/>
      <c r="AJ88" s="558"/>
      <c r="AK88" s="558"/>
      <c r="AL88" s="558"/>
      <c r="AM88" s="558"/>
      <c r="AN88" s="558"/>
      <c r="AO88" s="154" t="str">
        <f>IF(A88="","",VLOOKUP(A88,基礎データ!$A$9:$M$90,12))</f>
        <v/>
      </c>
      <c r="AP88" s="155"/>
      <c r="AQ88" s="155"/>
      <c r="AR88" s="155"/>
      <c r="AS88" s="155"/>
      <c r="AT88" s="155"/>
      <c r="AU88" s="155"/>
      <c r="AV88" s="155"/>
      <c r="AW88" s="155"/>
      <c r="AX88" s="155"/>
      <c r="AY88" s="559"/>
    </row>
    <row r="89" spans="1:51" ht="17.399999999999999" customHeight="1" thickBot="1">
      <c r="A89" s="207"/>
      <c r="B89" s="597"/>
      <c r="C89" s="598"/>
      <c r="D89" s="598"/>
      <c r="E89" s="598"/>
      <c r="F89" s="598"/>
      <c r="G89" s="598"/>
      <c r="H89" s="598"/>
      <c r="I89" s="598"/>
      <c r="J89" s="598"/>
      <c r="K89" s="599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587"/>
      <c r="AD89" s="587"/>
      <c r="AE89" s="587"/>
      <c r="AF89" s="587"/>
      <c r="AG89" s="587"/>
      <c r="AH89" s="587"/>
      <c r="AI89" s="587"/>
      <c r="AJ89" s="587"/>
      <c r="AK89" s="587"/>
      <c r="AL89" s="587"/>
      <c r="AM89" s="587"/>
      <c r="AN89" s="587"/>
      <c r="AO89" s="570" t="str">
        <f>IF(A88="","",VLOOKUP(A88,基礎データ!$A$9:$M$150,7))</f>
        <v/>
      </c>
      <c r="AP89" s="571"/>
      <c r="AQ89" s="571"/>
      <c r="AR89" s="571"/>
      <c r="AS89" s="571"/>
      <c r="AT89" s="571"/>
      <c r="AU89" s="571"/>
      <c r="AV89" s="571"/>
      <c r="AW89" s="571"/>
      <c r="AX89" s="571"/>
      <c r="AY89" s="572"/>
    </row>
    <row r="90" spans="1:51" ht="6.6" customHeight="1"/>
    <row r="91" spans="1:51" ht="27.6" customHeight="1">
      <c r="C91" s="114" t="s">
        <v>168</v>
      </c>
      <c r="D91" s="114"/>
      <c r="E91" s="114"/>
      <c r="F91" s="588"/>
      <c r="G91" s="588"/>
      <c r="H91" s="588" t="s">
        <v>169</v>
      </c>
      <c r="I91" s="588"/>
      <c r="J91" s="588"/>
      <c r="K91" s="588"/>
      <c r="L91" s="588" t="s">
        <v>170</v>
      </c>
      <c r="M91" s="588"/>
      <c r="N91" s="588"/>
      <c r="O91" s="588"/>
      <c r="P91" s="588" t="s">
        <v>171</v>
      </c>
      <c r="Q91" s="588"/>
    </row>
    <row r="92" spans="1:51" ht="30" customHeight="1">
      <c r="V92" s="2" t="s">
        <v>26</v>
      </c>
      <c r="AE92" s="435">
        <f>基礎データ!$D$4</f>
        <v>0</v>
      </c>
      <c r="AF92" s="435"/>
      <c r="AG92" s="435"/>
      <c r="AH92" s="435"/>
      <c r="AI92" s="435"/>
      <c r="AJ92" s="435"/>
      <c r="AK92" s="435"/>
      <c r="AL92" s="435"/>
      <c r="AM92" s="435"/>
      <c r="AN92" s="435"/>
      <c r="AO92" s="435"/>
      <c r="AP92" s="435"/>
      <c r="AQ92" s="435"/>
      <c r="AR92" s="435"/>
      <c r="AS92" s="435"/>
      <c r="AU92" s="2" t="s">
        <v>2</v>
      </c>
    </row>
  </sheetData>
  <mergeCells count="294">
    <mergeCell ref="N91:O91"/>
    <mergeCell ref="P91:Q91"/>
    <mergeCell ref="A88:A89"/>
    <mergeCell ref="A80:A81"/>
    <mergeCell ref="B80:K81"/>
    <mergeCell ref="O82:AB83"/>
    <mergeCell ref="A82:A83"/>
    <mergeCell ref="B88:K89"/>
    <mergeCell ref="L88:N89"/>
    <mergeCell ref="O88:AB89"/>
    <mergeCell ref="AO88:AY88"/>
    <mergeCell ref="AC88:AN89"/>
    <mergeCell ref="AC82:AN83"/>
    <mergeCell ref="AO83:AY83"/>
    <mergeCell ref="AO80:AY80"/>
    <mergeCell ref="AO87:AY87"/>
    <mergeCell ref="AO89:AY89"/>
    <mergeCell ref="L84:N85"/>
    <mergeCell ref="O84:AB85"/>
    <mergeCell ref="AC84:AN85"/>
    <mergeCell ref="A78:A79"/>
    <mergeCell ref="A86:A87"/>
    <mergeCell ref="B86:K87"/>
    <mergeCell ref="L86:N87"/>
    <mergeCell ref="O86:AB87"/>
    <mergeCell ref="A84:A85"/>
    <mergeCell ref="B84:K85"/>
    <mergeCell ref="B82:K83"/>
    <mergeCell ref="O80:AB81"/>
    <mergeCell ref="L82:N83"/>
    <mergeCell ref="L80:N81"/>
    <mergeCell ref="A76:A77"/>
    <mergeCell ref="AO78:AY78"/>
    <mergeCell ref="AO79:AY79"/>
    <mergeCell ref="AC78:AN79"/>
    <mergeCell ref="L78:N79"/>
    <mergeCell ref="A72:A73"/>
    <mergeCell ref="B72:K73"/>
    <mergeCell ref="O70:AB71"/>
    <mergeCell ref="L72:N73"/>
    <mergeCell ref="O72:AB73"/>
    <mergeCell ref="AO70:AY70"/>
    <mergeCell ref="AO71:AY71"/>
    <mergeCell ref="A70:A71"/>
    <mergeCell ref="B70:K71"/>
    <mergeCell ref="L70:N71"/>
    <mergeCell ref="AC70:AN71"/>
    <mergeCell ref="AC72:AN73"/>
    <mergeCell ref="AO72:AY72"/>
    <mergeCell ref="AO73:AY73"/>
    <mergeCell ref="A74:A75"/>
    <mergeCell ref="AO75:AY75"/>
    <mergeCell ref="L74:N75"/>
    <mergeCell ref="AC74:AN75"/>
    <mergeCell ref="AO76:AY76"/>
    <mergeCell ref="A64:A65"/>
    <mergeCell ref="B64:K65"/>
    <mergeCell ref="A68:A69"/>
    <mergeCell ref="B68:K69"/>
    <mergeCell ref="L68:N69"/>
    <mergeCell ref="O68:AB69"/>
    <mergeCell ref="O64:AB65"/>
    <mergeCell ref="L64:N65"/>
    <mergeCell ref="A66:A67"/>
    <mergeCell ref="B66:K67"/>
    <mergeCell ref="L66:N67"/>
    <mergeCell ref="O66:AB67"/>
    <mergeCell ref="A62:A63"/>
    <mergeCell ref="B62:K63"/>
    <mergeCell ref="L62:N63"/>
    <mergeCell ref="AO61:AY61"/>
    <mergeCell ref="AO56:AY56"/>
    <mergeCell ref="AO57:AY57"/>
    <mergeCell ref="AC58:AN59"/>
    <mergeCell ref="AC60:AN61"/>
    <mergeCell ref="AO58:AY58"/>
    <mergeCell ref="AO59:AY59"/>
    <mergeCell ref="AC56:AN57"/>
    <mergeCell ref="AO60:AY60"/>
    <mergeCell ref="A58:A59"/>
    <mergeCell ref="B58:K59"/>
    <mergeCell ref="L58:N59"/>
    <mergeCell ref="O58:AB59"/>
    <mergeCell ref="AO62:AY62"/>
    <mergeCell ref="AO63:AY63"/>
    <mergeCell ref="O62:AB63"/>
    <mergeCell ref="AC62:AN63"/>
    <mergeCell ref="A56:A57"/>
    <mergeCell ref="B56:K57"/>
    <mergeCell ref="L56:N57"/>
    <mergeCell ref="O56:AB57"/>
    <mergeCell ref="A60:A61"/>
    <mergeCell ref="B60:K61"/>
    <mergeCell ref="L60:N61"/>
    <mergeCell ref="O60:AB61"/>
    <mergeCell ref="B52:K53"/>
    <mergeCell ref="B50:F51"/>
    <mergeCell ref="G50:Y51"/>
    <mergeCell ref="Z50:AD51"/>
    <mergeCell ref="A36:A37"/>
    <mergeCell ref="A38:A39"/>
    <mergeCell ref="A40:A41"/>
    <mergeCell ref="B36:K37"/>
    <mergeCell ref="I47:AA48"/>
    <mergeCell ref="B38:K39"/>
    <mergeCell ref="L38:N39"/>
    <mergeCell ref="O38:AB39"/>
    <mergeCell ref="B40:K41"/>
    <mergeCell ref="B42:K43"/>
    <mergeCell ref="A42:A43"/>
    <mergeCell ref="F45:G45"/>
    <mergeCell ref="H45:I45"/>
    <mergeCell ref="J45:K45"/>
    <mergeCell ref="L45:M45"/>
    <mergeCell ref="N45:O45"/>
    <mergeCell ref="B32:K33"/>
    <mergeCell ref="B34:K35"/>
    <mergeCell ref="A32:A33"/>
    <mergeCell ref="AC32:AN33"/>
    <mergeCell ref="AO32:AY32"/>
    <mergeCell ref="AO33:AY33"/>
    <mergeCell ref="A34:A35"/>
    <mergeCell ref="AC40:AN41"/>
    <mergeCell ref="A54:A55"/>
    <mergeCell ref="B54:K55"/>
    <mergeCell ref="L54:N55"/>
    <mergeCell ref="O54:AB55"/>
    <mergeCell ref="P45:Q45"/>
    <mergeCell ref="AE46:AS46"/>
    <mergeCell ref="AC52:AN53"/>
    <mergeCell ref="AO54:AY54"/>
    <mergeCell ref="AO55:AY55"/>
    <mergeCell ref="A30:A31"/>
    <mergeCell ref="AO15:AY15"/>
    <mergeCell ref="A20:A21"/>
    <mergeCell ref="B22:K23"/>
    <mergeCell ref="O30:AB31"/>
    <mergeCell ref="L22:N23"/>
    <mergeCell ref="AC26:AN27"/>
    <mergeCell ref="AC24:AN25"/>
    <mergeCell ref="O26:AB27"/>
    <mergeCell ref="AC22:AN23"/>
    <mergeCell ref="B26:K27"/>
    <mergeCell ref="B24:K25"/>
    <mergeCell ref="L24:N25"/>
    <mergeCell ref="O24:AB25"/>
    <mergeCell ref="O22:AB23"/>
    <mergeCell ref="AO18:AY18"/>
    <mergeCell ref="B20:K21"/>
    <mergeCell ref="B18:K19"/>
    <mergeCell ref="A14:A15"/>
    <mergeCell ref="A18:A19"/>
    <mergeCell ref="AO31:AY31"/>
    <mergeCell ref="AC30:AN31"/>
    <mergeCell ref="AO19:AY19"/>
    <mergeCell ref="AC28:AN29"/>
    <mergeCell ref="AO13:AY13"/>
    <mergeCell ref="AO11:AY11"/>
    <mergeCell ref="L8:N9"/>
    <mergeCell ref="O8:AB9"/>
    <mergeCell ref="A12:A13"/>
    <mergeCell ref="A22:A23"/>
    <mergeCell ref="A24:A25"/>
    <mergeCell ref="A26:A27"/>
    <mergeCell ref="A28:A29"/>
    <mergeCell ref="L26:N27"/>
    <mergeCell ref="AO27:AY27"/>
    <mergeCell ref="AO24:AY24"/>
    <mergeCell ref="AO25:AY25"/>
    <mergeCell ref="AO20:AY20"/>
    <mergeCell ref="AO21:AY21"/>
    <mergeCell ref="AO22:AY22"/>
    <mergeCell ref="AO23:AY23"/>
    <mergeCell ref="AO29:AY29"/>
    <mergeCell ref="AO26:AY26"/>
    <mergeCell ref="AO28:AY28"/>
    <mergeCell ref="B28:K29"/>
    <mergeCell ref="L28:N29"/>
    <mergeCell ref="O28:AB29"/>
    <mergeCell ref="AO6:AY6"/>
    <mergeCell ref="AO7:AY7"/>
    <mergeCell ref="O6:AB7"/>
    <mergeCell ref="B6:K7"/>
    <mergeCell ref="L6:N7"/>
    <mergeCell ref="A8:A9"/>
    <mergeCell ref="A10:A11"/>
    <mergeCell ref="A16:A17"/>
    <mergeCell ref="AO16:AY16"/>
    <mergeCell ref="AO9:AY9"/>
    <mergeCell ref="L12:N13"/>
    <mergeCell ref="B10:K11"/>
    <mergeCell ref="L10:N11"/>
    <mergeCell ref="O10:AB11"/>
    <mergeCell ref="B14:K15"/>
    <mergeCell ref="B12:K13"/>
    <mergeCell ref="O14:AB15"/>
    <mergeCell ref="O16:AB17"/>
    <mergeCell ref="B16:K17"/>
    <mergeCell ref="AC8:AN9"/>
    <mergeCell ref="AO14:AY14"/>
    <mergeCell ref="AO8:AY8"/>
    <mergeCell ref="AO10:AY10"/>
    <mergeCell ref="AO12:AY12"/>
    <mergeCell ref="AC1:AG1"/>
    <mergeCell ref="AC2:AG2"/>
    <mergeCell ref="L20:N21"/>
    <mergeCell ref="O20:AB21"/>
    <mergeCell ref="AC14:AN15"/>
    <mergeCell ref="AC12:AN13"/>
    <mergeCell ref="AC10:AN11"/>
    <mergeCell ref="AI1:AQ2"/>
    <mergeCell ref="I1:AA2"/>
    <mergeCell ref="L16:N17"/>
    <mergeCell ref="L14:N15"/>
    <mergeCell ref="AO17:AY17"/>
    <mergeCell ref="AC20:AN21"/>
    <mergeCell ref="AC16:AN17"/>
    <mergeCell ref="AC18:AN19"/>
    <mergeCell ref="O18:AB19"/>
    <mergeCell ref="L18:N19"/>
    <mergeCell ref="B8:K9"/>
    <mergeCell ref="O12:AB13"/>
    <mergeCell ref="B4:F5"/>
    <mergeCell ref="Z4:AD5"/>
    <mergeCell ref="AC6:AN7"/>
    <mergeCell ref="G4:Y5"/>
    <mergeCell ref="AE4:AY5"/>
    <mergeCell ref="AE92:AS92"/>
    <mergeCell ref="AO39:AY39"/>
    <mergeCell ref="AC42:AN43"/>
    <mergeCell ref="AO42:AY42"/>
    <mergeCell ref="AO41:AY41"/>
    <mergeCell ref="O76:AB77"/>
    <mergeCell ref="B78:K79"/>
    <mergeCell ref="AO77:AY77"/>
    <mergeCell ref="L76:N77"/>
    <mergeCell ref="AC86:AN87"/>
    <mergeCell ref="AO86:AY86"/>
    <mergeCell ref="AC76:AN77"/>
    <mergeCell ref="B76:K77"/>
    <mergeCell ref="AC80:AN81"/>
    <mergeCell ref="AO82:AY82"/>
    <mergeCell ref="AO81:AY81"/>
    <mergeCell ref="AO84:AY84"/>
    <mergeCell ref="AO85:AY85"/>
    <mergeCell ref="F91:G91"/>
    <mergeCell ref="H91:I91"/>
    <mergeCell ref="J91:K91"/>
    <mergeCell ref="L91:M91"/>
    <mergeCell ref="L42:N43"/>
    <mergeCell ref="O42:AB43"/>
    <mergeCell ref="L30:N31"/>
    <mergeCell ref="L36:N37"/>
    <mergeCell ref="O36:AB37"/>
    <mergeCell ref="L32:N33"/>
    <mergeCell ref="L40:N41"/>
    <mergeCell ref="O40:AB41"/>
    <mergeCell ref="AO40:AY40"/>
    <mergeCell ref="O32:AB33"/>
    <mergeCell ref="L34:N35"/>
    <mergeCell ref="O34:AB35"/>
    <mergeCell ref="AO74:AY74"/>
    <mergeCell ref="O78:AB79"/>
    <mergeCell ref="B74:K75"/>
    <mergeCell ref="O74:AB75"/>
    <mergeCell ref="AO30:AY30"/>
    <mergeCell ref="AC36:AN37"/>
    <mergeCell ref="AC48:AG48"/>
    <mergeCell ref="AO43:AY43"/>
    <mergeCell ref="AC47:AG47"/>
    <mergeCell ref="L52:N53"/>
    <mergeCell ref="O52:AB53"/>
    <mergeCell ref="AO35:AY35"/>
    <mergeCell ref="AO34:AY34"/>
    <mergeCell ref="AO36:AY36"/>
    <mergeCell ref="AO37:AY37"/>
    <mergeCell ref="AO38:AY38"/>
    <mergeCell ref="AC34:AN35"/>
    <mergeCell ref="AC38:AN39"/>
    <mergeCell ref="AI47:AQ48"/>
    <mergeCell ref="B30:K31"/>
    <mergeCell ref="AC54:AN55"/>
    <mergeCell ref="AE50:AY51"/>
    <mergeCell ref="AO52:AY52"/>
    <mergeCell ref="AO53:AY53"/>
    <mergeCell ref="AC64:AN65"/>
    <mergeCell ref="AO68:AY68"/>
    <mergeCell ref="AO67:AY67"/>
    <mergeCell ref="AC68:AN69"/>
    <mergeCell ref="AO69:AY69"/>
    <mergeCell ref="AC66:AN67"/>
    <mergeCell ref="AO64:AY64"/>
    <mergeCell ref="AO65:AY65"/>
    <mergeCell ref="AO66:AY66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r:id="rId1"/>
  <headerFooter alignWithMargins="0"/>
  <rowBreaks count="1" manualBreakCount="1">
    <brk id="46" min="1" max="50" man="1"/>
  </rowBreaks>
  <ignoredErrors>
    <ignoredError sqref="AO55:AO78 AO79:AO88 AO9:AO21 AO22:AO41 AO42" formula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89"/>
  <sheetViews>
    <sheetView topLeftCell="A82" zoomScaleNormal="100" workbookViewId="0">
      <selection activeCell="BF72" sqref="BF72"/>
    </sheetView>
  </sheetViews>
  <sheetFormatPr defaultColWidth="8.88671875" defaultRowHeight="13.2"/>
  <cols>
    <col min="1" max="2" width="4" style="25" customWidth="1"/>
    <col min="3" max="55" width="1.77734375" style="2" customWidth="1"/>
    <col min="56" max="56" width="7.44140625" style="2" customWidth="1"/>
    <col min="57" max="84" width="9.44140625" style="2" customWidth="1"/>
    <col min="85" max="85" width="1.77734375" style="2" customWidth="1"/>
    <col min="86" max="16384" width="8.88671875" style="2"/>
  </cols>
  <sheetData>
    <row r="1" spans="1:54" ht="37.950000000000003" customHeight="1">
      <c r="O1" s="600" t="s">
        <v>81</v>
      </c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  <c r="AJ1" s="601"/>
      <c r="AK1" s="601"/>
      <c r="AL1" s="601"/>
      <c r="AM1" s="601"/>
      <c r="AN1" s="601"/>
      <c r="AO1" s="339" t="s">
        <v>82</v>
      </c>
      <c r="AP1" s="339"/>
      <c r="AQ1" s="339"/>
      <c r="AR1" s="339"/>
      <c r="AS1" s="339"/>
      <c r="AT1" s="339"/>
      <c r="AU1" s="339"/>
      <c r="AV1" s="339"/>
      <c r="AW1" s="339"/>
      <c r="AX1" s="339"/>
      <c r="AY1" s="339"/>
      <c r="AZ1" s="339"/>
    </row>
    <row r="2" spans="1:54" ht="15" customHeight="1">
      <c r="C2" s="608" t="s">
        <v>76</v>
      </c>
      <c r="D2" s="609"/>
      <c r="E2" s="609"/>
      <c r="F2" s="609"/>
      <c r="G2" s="610"/>
      <c r="H2" s="602">
        <f>基礎データ!$D$2</f>
        <v>0</v>
      </c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4"/>
      <c r="AC2" s="608" t="s">
        <v>18</v>
      </c>
      <c r="AD2" s="609"/>
      <c r="AE2" s="609"/>
      <c r="AF2" s="609"/>
      <c r="AG2" s="610"/>
      <c r="AH2" s="611">
        <f>基礎データ!$D$3</f>
        <v>0</v>
      </c>
      <c r="AI2" s="612"/>
      <c r="AJ2" s="612"/>
      <c r="AK2" s="612"/>
      <c r="AL2" s="612"/>
      <c r="AM2" s="612"/>
      <c r="AN2" s="612"/>
      <c r="AO2" s="612"/>
      <c r="AP2" s="612"/>
      <c r="AQ2" s="612"/>
      <c r="AR2" s="612"/>
      <c r="AS2" s="612"/>
      <c r="AT2" s="612"/>
      <c r="AU2" s="612"/>
      <c r="AV2" s="612"/>
      <c r="AW2" s="612"/>
      <c r="AX2" s="612"/>
      <c r="AY2" s="612"/>
      <c r="AZ2" s="612"/>
      <c r="BA2" s="612"/>
      <c r="BB2" s="613"/>
    </row>
    <row r="3" spans="1:54" ht="15" customHeight="1">
      <c r="C3" s="250"/>
      <c r="D3" s="251"/>
      <c r="E3" s="251"/>
      <c r="F3" s="251"/>
      <c r="G3" s="252"/>
      <c r="H3" s="583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605"/>
      <c r="AC3" s="250"/>
      <c r="AD3" s="251"/>
      <c r="AE3" s="251"/>
      <c r="AF3" s="251"/>
      <c r="AG3" s="252"/>
      <c r="AH3" s="614"/>
      <c r="AI3" s="615"/>
      <c r="AJ3" s="615"/>
      <c r="AK3" s="615"/>
      <c r="AL3" s="615"/>
      <c r="AM3" s="615"/>
      <c r="AN3" s="615"/>
      <c r="AO3" s="615"/>
      <c r="AP3" s="615"/>
      <c r="AQ3" s="615"/>
      <c r="AR3" s="615"/>
      <c r="AS3" s="615"/>
      <c r="AT3" s="615"/>
      <c r="AU3" s="615"/>
      <c r="AV3" s="615"/>
      <c r="AW3" s="615"/>
      <c r="AX3" s="615"/>
      <c r="AY3" s="615"/>
      <c r="AZ3" s="615"/>
      <c r="BA3" s="615"/>
      <c r="BB3" s="616"/>
    </row>
    <row r="4" spans="1:54" ht="30" customHeight="1">
      <c r="C4" s="607" t="s">
        <v>77</v>
      </c>
      <c r="D4" s="607"/>
      <c r="E4" s="607"/>
      <c r="F4" s="607"/>
      <c r="G4" s="607"/>
      <c r="H4" s="606">
        <f>基礎データ!$D$4</f>
        <v>0</v>
      </c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7" t="s">
        <v>44</v>
      </c>
      <c r="V4" s="607"/>
      <c r="W4" s="607"/>
      <c r="X4" s="607"/>
      <c r="Y4" s="607"/>
      <c r="Z4" s="606">
        <f>基礎データ!$D$5</f>
        <v>0</v>
      </c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7" t="s">
        <v>0</v>
      </c>
      <c r="AM4" s="607"/>
      <c r="AN4" s="607"/>
      <c r="AO4" s="607"/>
      <c r="AP4" s="607"/>
      <c r="AQ4" s="606">
        <f>基礎データ!$D$6</f>
        <v>0</v>
      </c>
      <c r="AR4" s="606"/>
      <c r="AS4" s="606"/>
      <c r="AT4" s="606"/>
      <c r="AU4" s="606"/>
      <c r="AV4" s="606"/>
      <c r="AW4" s="606"/>
      <c r="AX4" s="606"/>
      <c r="AY4" s="606"/>
      <c r="AZ4" s="606"/>
      <c r="BA4" s="606"/>
      <c r="BB4" s="606"/>
    </row>
    <row r="5" spans="1:54" ht="22.95" customHeight="1">
      <c r="A5" s="115" t="s">
        <v>173</v>
      </c>
      <c r="B5" s="115" t="s">
        <v>174</v>
      </c>
      <c r="C5" s="607" t="s">
        <v>78</v>
      </c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148" t="s">
        <v>79</v>
      </c>
      <c r="P5" s="148"/>
      <c r="Q5" s="148"/>
      <c r="R5" s="148"/>
      <c r="S5" s="148" t="s">
        <v>80</v>
      </c>
      <c r="T5" s="148"/>
      <c r="U5" s="148"/>
      <c r="V5" s="148"/>
      <c r="W5" s="148"/>
      <c r="X5" s="148"/>
      <c r="Y5" s="148"/>
      <c r="Z5" s="148"/>
      <c r="AA5" s="148"/>
      <c r="AB5" s="148"/>
      <c r="AC5" s="607" t="s">
        <v>78</v>
      </c>
      <c r="AD5" s="607"/>
      <c r="AE5" s="607"/>
      <c r="AF5" s="607"/>
      <c r="AG5" s="607"/>
      <c r="AH5" s="607"/>
      <c r="AI5" s="607"/>
      <c r="AJ5" s="607"/>
      <c r="AK5" s="607"/>
      <c r="AL5" s="607"/>
      <c r="AM5" s="607"/>
      <c r="AN5" s="607"/>
      <c r="AO5" s="148" t="s">
        <v>79</v>
      </c>
      <c r="AP5" s="148"/>
      <c r="AQ5" s="148"/>
      <c r="AR5" s="148"/>
      <c r="AS5" s="148" t="s">
        <v>80</v>
      </c>
      <c r="AT5" s="148"/>
      <c r="AU5" s="148"/>
      <c r="AV5" s="148"/>
      <c r="AW5" s="148"/>
      <c r="AX5" s="148"/>
      <c r="AY5" s="148"/>
      <c r="AZ5" s="148"/>
      <c r="BA5" s="148"/>
      <c r="BB5" s="148"/>
    </row>
    <row r="6" spans="1:54" ht="30" customHeight="1">
      <c r="A6" s="33"/>
      <c r="B6" s="33"/>
      <c r="C6" s="399" t="str">
        <f>IF(A6="","",VLOOKUP(A6,基礎データ!$A$9:$M$158,3,0))</f>
        <v/>
      </c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 t="str">
        <f>IF(A6="","",VLOOKUP(A6,基礎データ!$A$9:$M$158,2,0))</f>
        <v/>
      </c>
      <c r="P6" s="399"/>
      <c r="Q6" s="399"/>
      <c r="R6" s="399"/>
      <c r="S6" s="329" t="str">
        <f>IF(A6="","",VLOOKUP(A6,基礎データ!$A$9:$M$158,12))</f>
        <v/>
      </c>
      <c r="T6" s="329"/>
      <c r="U6" s="329"/>
      <c r="V6" s="329"/>
      <c r="W6" s="329"/>
      <c r="X6" s="329"/>
      <c r="Y6" s="329"/>
      <c r="Z6" s="329"/>
      <c r="AA6" s="329"/>
      <c r="AB6" s="329"/>
      <c r="AC6" s="399" t="str">
        <f>IF(B6="","",VLOOKUP(B6,基礎データ!$A$9:$M$158,3,0))</f>
        <v/>
      </c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 t="str">
        <f>IF(B6="","",VLOOKUP(B6,基礎データ!$A$9:$M$158,2,0))</f>
        <v/>
      </c>
      <c r="AP6" s="399"/>
      <c r="AQ6" s="399"/>
      <c r="AR6" s="399"/>
      <c r="AS6" s="329" t="str">
        <f>IF(B6="","",VLOOKUP(B6,基礎データ!$A$9:$M$158,12,0))</f>
        <v/>
      </c>
      <c r="AT6" s="329"/>
      <c r="AU6" s="329"/>
      <c r="AV6" s="329"/>
      <c r="AW6" s="329"/>
      <c r="AX6" s="329"/>
      <c r="AY6" s="329"/>
      <c r="AZ6" s="329"/>
      <c r="BA6" s="329"/>
      <c r="BB6" s="329"/>
    </row>
    <row r="7" spans="1:54" ht="30" customHeight="1">
      <c r="A7" s="33"/>
      <c r="B7" s="33"/>
      <c r="C7" s="399" t="str">
        <f>IF(A7="","",VLOOKUP(A7,基礎データ!$A$9:$M$158,3,0))</f>
        <v/>
      </c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 t="str">
        <f>IF(A7="","",VLOOKUP(A7,基礎データ!$A$9:$M$158,2,0))</f>
        <v/>
      </c>
      <c r="P7" s="399"/>
      <c r="Q7" s="399"/>
      <c r="R7" s="399"/>
      <c r="S7" s="329" t="str">
        <f>IF(A7="","",VLOOKUP(A7,基礎データ!$A$9:$M$158,12))</f>
        <v/>
      </c>
      <c r="T7" s="329"/>
      <c r="U7" s="329"/>
      <c r="V7" s="329"/>
      <c r="W7" s="329"/>
      <c r="X7" s="329"/>
      <c r="Y7" s="329"/>
      <c r="Z7" s="329"/>
      <c r="AA7" s="329"/>
      <c r="AB7" s="329"/>
      <c r="AC7" s="399" t="str">
        <f>IF(B7="","",VLOOKUP(B7,基礎データ!$A$9:$M$158,3,0))</f>
        <v/>
      </c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 t="str">
        <f>IF(B7="","",VLOOKUP(B7,基礎データ!$A$9:$M$158,2,0))</f>
        <v/>
      </c>
      <c r="AP7" s="399"/>
      <c r="AQ7" s="399"/>
      <c r="AR7" s="399"/>
      <c r="AS7" s="329" t="str">
        <f>IF(B7="","",VLOOKUP(B7,基礎データ!$A$9:$M$158,12,0))</f>
        <v/>
      </c>
      <c r="AT7" s="329"/>
      <c r="AU7" s="329"/>
      <c r="AV7" s="329"/>
      <c r="AW7" s="329"/>
      <c r="AX7" s="329"/>
      <c r="AY7" s="329"/>
      <c r="AZ7" s="329"/>
      <c r="BA7" s="329"/>
      <c r="BB7" s="329"/>
    </row>
    <row r="8" spans="1:54" ht="30" customHeight="1">
      <c r="A8" s="33"/>
      <c r="B8" s="33"/>
      <c r="C8" s="399" t="str">
        <f>IF(A8="","",VLOOKUP(A8,基礎データ!$A$9:$M$158,3,0))</f>
        <v/>
      </c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 t="str">
        <f>IF(A8="","",VLOOKUP(A8,基礎データ!$A$9:$M$158,2,0))</f>
        <v/>
      </c>
      <c r="P8" s="399"/>
      <c r="Q8" s="399"/>
      <c r="R8" s="399"/>
      <c r="S8" s="329" t="str">
        <f>IF(A8="","",VLOOKUP(A8,基礎データ!$A$9:$M$158,12))</f>
        <v/>
      </c>
      <c r="T8" s="329"/>
      <c r="U8" s="329"/>
      <c r="V8" s="329"/>
      <c r="W8" s="329"/>
      <c r="X8" s="329"/>
      <c r="Y8" s="329"/>
      <c r="Z8" s="329"/>
      <c r="AA8" s="329"/>
      <c r="AB8" s="329"/>
      <c r="AC8" s="399" t="str">
        <f>IF(B8="","",VLOOKUP(B8,基礎データ!$A$9:$M$158,3,0))</f>
        <v/>
      </c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 t="str">
        <f>IF(B8="","",VLOOKUP(B8,基礎データ!$A$9:$M$158,2,0))</f>
        <v/>
      </c>
      <c r="AP8" s="399"/>
      <c r="AQ8" s="399"/>
      <c r="AR8" s="399"/>
      <c r="AS8" s="329" t="str">
        <f>IF(B8="","",VLOOKUP(B8,基礎データ!$A$9:$M$158,12,0))</f>
        <v/>
      </c>
      <c r="AT8" s="329"/>
      <c r="AU8" s="329"/>
      <c r="AV8" s="329"/>
      <c r="AW8" s="329"/>
      <c r="AX8" s="329"/>
      <c r="AY8" s="329"/>
      <c r="AZ8" s="329"/>
      <c r="BA8" s="329"/>
      <c r="BB8" s="329"/>
    </row>
    <row r="9" spans="1:54" ht="30" customHeight="1">
      <c r="A9" s="33"/>
      <c r="B9" s="33"/>
      <c r="C9" s="399" t="str">
        <f>IF(A9="","",VLOOKUP(A9,基礎データ!$A$9:$M$158,3,0))</f>
        <v/>
      </c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 t="str">
        <f>IF(A9="","",VLOOKUP(A9,基礎データ!$A$9:$M$158,2,0))</f>
        <v/>
      </c>
      <c r="P9" s="399"/>
      <c r="Q9" s="399"/>
      <c r="R9" s="399"/>
      <c r="S9" s="329" t="str">
        <f>IF(A9="","",VLOOKUP(A9,基礎データ!$A$9:$M$158,12))</f>
        <v/>
      </c>
      <c r="T9" s="329"/>
      <c r="U9" s="329"/>
      <c r="V9" s="329"/>
      <c r="W9" s="329"/>
      <c r="X9" s="329"/>
      <c r="Y9" s="329"/>
      <c r="Z9" s="329"/>
      <c r="AA9" s="329"/>
      <c r="AB9" s="329"/>
      <c r="AC9" s="399" t="str">
        <f>IF(B9="","",VLOOKUP(B9,基礎データ!$A$9:$M$158,3,0))</f>
        <v/>
      </c>
      <c r="AD9" s="399"/>
      <c r="AE9" s="399"/>
      <c r="AF9" s="399"/>
      <c r="AG9" s="399"/>
      <c r="AH9" s="399"/>
      <c r="AI9" s="399"/>
      <c r="AJ9" s="399"/>
      <c r="AK9" s="399"/>
      <c r="AL9" s="399"/>
      <c r="AM9" s="399"/>
      <c r="AN9" s="399"/>
      <c r="AO9" s="399" t="str">
        <f>IF(B9="","",VLOOKUP(B9,基礎データ!$A$9:$M$158,2,0))</f>
        <v/>
      </c>
      <c r="AP9" s="399"/>
      <c r="AQ9" s="399"/>
      <c r="AR9" s="399"/>
      <c r="AS9" s="329" t="str">
        <f>IF(B9="","",VLOOKUP(B9,基礎データ!$A$9:$M$158,12,0))</f>
        <v/>
      </c>
      <c r="AT9" s="329"/>
      <c r="AU9" s="329"/>
      <c r="AV9" s="329"/>
      <c r="AW9" s="329"/>
      <c r="AX9" s="329"/>
      <c r="AY9" s="329"/>
      <c r="AZ9" s="329"/>
      <c r="BA9" s="329"/>
      <c r="BB9" s="329"/>
    </row>
    <row r="10" spans="1:54" ht="30" customHeight="1">
      <c r="A10" s="33"/>
      <c r="B10" s="33"/>
      <c r="C10" s="399" t="str">
        <f>IF(A10="","",VLOOKUP(A10,基礎データ!$A$9:$M$158,3,0))</f>
        <v/>
      </c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 t="str">
        <f>IF(A10="","",VLOOKUP(A10,基礎データ!$A$9:$M$158,2,0))</f>
        <v/>
      </c>
      <c r="P10" s="399"/>
      <c r="Q10" s="399"/>
      <c r="R10" s="399"/>
      <c r="S10" s="329" t="str">
        <f>IF(A10="","",VLOOKUP(A10,基礎データ!$A$9:$M$158,12))</f>
        <v/>
      </c>
      <c r="T10" s="329"/>
      <c r="U10" s="329"/>
      <c r="V10" s="329"/>
      <c r="W10" s="329"/>
      <c r="X10" s="329"/>
      <c r="Y10" s="329"/>
      <c r="Z10" s="329"/>
      <c r="AA10" s="329"/>
      <c r="AB10" s="329"/>
      <c r="AC10" s="399" t="str">
        <f>IF(B10="","",VLOOKUP(B10,基礎データ!$A$9:$M$158,3,0))</f>
        <v/>
      </c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 t="str">
        <f>IF(B10="","",VLOOKUP(B10,基礎データ!$A$9:$M$158,2,0))</f>
        <v/>
      </c>
      <c r="AP10" s="399"/>
      <c r="AQ10" s="399"/>
      <c r="AR10" s="399"/>
      <c r="AS10" s="329" t="str">
        <f>IF(B10="","",VLOOKUP(B10,基礎データ!$A$9:$M$158,12,0))</f>
        <v/>
      </c>
      <c r="AT10" s="329"/>
      <c r="AU10" s="329"/>
      <c r="AV10" s="329"/>
      <c r="AW10" s="329"/>
      <c r="AX10" s="329"/>
      <c r="AY10" s="329"/>
      <c r="AZ10" s="329"/>
      <c r="BA10" s="329"/>
      <c r="BB10" s="329"/>
    </row>
    <row r="11" spans="1:54" ht="30" customHeight="1">
      <c r="A11" s="33"/>
      <c r="B11" s="33"/>
      <c r="C11" s="399" t="str">
        <f>IF(A11="","",VLOOKUP(A11,基礎データ!$A$9:$M$158,3,0))</f>
        <v/>
      </c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 t="str">
        <f>IF(A11="","",VLOOKUP(A11,基礎データ!$A$9:$M$158,2,0))</f>
        <v/>
      </c>
      <c r="P11" s="399"/>
      <c r="Q11" s="399"/>
      <c r="R11" s="399"/>
      <c r="S11" s="329" t="str">
        <f>IF(A11="","",VLOOKUP(A11,基礎データ!$A$9:$M$158,12))</f>
        <v/>
      </c>
      <c r="T11" s="329"/>
      <c r="U11" s="329"/>
      <c r="V11" s="329"/>
      <c r="W11" s="329"/>
      <c r="X11" s="329"/>
      <c r="Y11" s="329"/>
      <c r="Z11" s="329"/>
      <c r="AA11" s="329"/>
      <c r="AB11" s="329"/>
      <c r="AC11" s="399" t="str">
        <f>IF(B11="","",VLOOKUP(B11,基礎データ!$A$9:$M$158,3,0))</f>
        <v/>
      </c>
      <c r="AD11" s="399"/>
      <c r="AE11" s="399"/>
      <c r="AF11" s="399"/>
      <c r="AG11" s="399"/>
      <c r="AH11" s="399"/>
      <c r="AI11" s="399"/>
      <c r="AJ11" s="399"/>
      <c r="AK11" s="399"/>
      <c r="AL11" s="399"/>
      <c r="AM11" s="399"/>
      <c r="AN11" s="399"/>
      <c r="AO11" s="399" t="str">
        <f>IF(B11="","",VLOOKUP(B11,基礎データ!$A$9:$M$158,2,0))</f>
        <v/>
      </c>
      <c r="AP11" s="399"/>
      <c r="AQ11" s="399"/>
      <c r="AR11" s="399"/>
      <c r="AS11" s="329" t="str">
        <f>IF(B11="","",VLOOKUP(B11,基礎データ!$A$9:$M$158,12,0))</f>
        <v/>
      </c>
      <c r="AT11" s="329"/>
      <c r="AU11" s="329"/>
      <c r="AV11" s="329"/>
      <c r="AW11" s="329"/>
      <c r="AX11" s="329"/>
      <c r="AY11" s="329"/>
      <c r="AZ11" s="329"/>
      <c r="BA11" s="329"/>
      <c r="BB11" s="329"/>
    </row>
    <row r="12" spans="1:54" ht="30" customHeight="1">
      <c r="A12" s="33"/>
      <c r="B12" s="33"/>
      <c r="C12" s="399" t="str">
        <f>IF(A12="","",VLOOKUP(A12,基礎データ!$A$9:$M$158,3,0))</f>
        <v/>
      </c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 t="str">
        <f>IF(A12="","",VLOOKUP(A12,基礎データ!$A$9:$M$158,2,0))</f>
        <v/>
      </c>
      <c r="P12" s="399"/>
      <c r="Q12" s="399"/>
      <c r="R12" s="399"/>
      <c r="S12" s="329" t="str">
        <f>IF(A12="","",VLOOKUP(A12,基礎データ!$A$9:$M$158,12))</f>
        <v/>
      </c>
      <c r="T12" s="329"/>
      <c r="U12" s="329"/>
      <c r="V12" s="329"/>
      <c r="W12" s="329"/>
      <c r="X12" s="329"/>
      <c r="Y12" s="329"/>
      <c r="Z12" s="329"/>
      <c r="AA12" s="329"/>
      <c r="AB12" s="329"/>
      <c r="AC12" s="399" t="str">
        <f>IF(B12="","",VLOOKUP(B12,基礎データ!$A$9:$M$158,3,0))</f>
        <v/>
      </c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 t="str">
        <f>IF(B12="","",VLOOKUP(B12,基礎データ!$A$9:$M$158,2,0))</f>
        <v/>
      </c>
      <c r="AP12" s="399"/>
      <c r="AQ12" s="399"/>
      <c r="AR12" s="399"/>
      <c r="AS12" s="329" t="str">
        <f>IF(B12="","",VLOOKUP(B12,基礎データ!$A$9:$M$158,12,0))</f>
        <v/>
      </c>
      <c r="AT12" s="329"/>
      <c r="AU12" s="329"/>
      <c r="AV12" s="329"/>
      <c r="AW12" s="329"/>
      <c r="AX12" s="329"/>
      <c r="AY12" s="329"/>
      <c r="AZ12" s="329"/>
      <c r="BA12" s="329"/>
      <c r="BB12" s="329"/>
    </row>
    <row r="13" spans="1:54" ht="30" customHeight="1">
      <c r="A13" s="33"/>
      <c r="B13" s="33"/>
      <c r="C13" s="399" t="str">
        <f>IF(A13="","",VLOOKUP(A13,基礎データ!$A$9:$M$158,3,0))</f>
        <v/>
      </c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 t="str">
        <f>IF(A13="","",VLOOKUP(A13,基礎データ!$A$9:$M$158,2,0))</f>
        <v/>
      </c>
      <c r="P13" s="399"/>
      <c r="Q13" s="399"/>
      <c r="R13" s="399"/>
      <c r="S13" s="329" t="str">
        <f>IF(A13="","",VLOOKUP(A13,基礎データ!$A$9:$M$158,12))</f>
        <v/>
      </c>
      <c r="T13" s="329"/>
      <c r="U13" s="329"/>
      <c r="V13" s="329"/>
      <c r="W13" s="329"/>
      <c r="X13" s="329"/>
      <c r="Y13" s="329"/>
      <c r="Z13" s="329"/>
      <c r="AA13" s="329"/>
      <c r="AB13" s="329"/>
      <c r="AC13" s="399" t="str">
        <f>IF(B13="","",VLOOKUP(B13,基礎データ!$A$9:$M$158,3,0))</f>
        <v/>
      </c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 t="str">
        <f>IF(B13="","",VLOOKUP(B13,基礎データ!$A$9:$M$158,2,0))</f>
        <v/>
      </c>
      <c r="AP13" s="399"/>
      <c r="AQ13" s="399"/>
      <c r="AR13" s="399"/>
      <c r="AS13" s="329" t="str">
        <f>IF(B13="","",VLOOKUP(B13,基礎データ!$A$9:$M$158,12,0))</f>
        <v/>
      </c>
      <c r="AT13" s="329"/>
      <c r="AU13" s="329"/>
      <c r="AV13" s="329"/>
      <c r="AW13" s="329"/>
      <c r="AX13" s="329"/>
      <c r="AY13" s="329"/>
      <c r="AZ13" s="329"/>
      <c r="BA13" s="329"/>
      <c r="BB13" s="329"/>
    </row>
    <row r="14" spans="1:54" ht="30" customHeight="1">
      <c r="A14" s="33"/>
      <c r="B14" s="33"/>
      <c r="C14" s="399" t="str">
        <f>IF(A14="","",VLOOKUP(A14,基礎データ!$A$9:$M$158,3,0))</f>
        <v/>
      </c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 t="str">
        <f>IF(A14="","",VLOOKUP(A14,基礎データ!$A$9:$M$158,2,0))</f>
        <v/>
      </c>
      <c r="P14" s="399"/>
      <c r="Q14" s="399"/>
      <c r="R14" s="399"/>
      <c r="S14" s="329" t="str">
        <f>IF(A14="","",VLOOKUP(A14,基礎データ!$A$9:$M$158,12))</f>
        <v/>
      </c>
      <c r="T14" s="329"/>
      <c r="U14" s="329"/>
      <c r="V14" s="329"/>
      <c r="W14" s="329"/>
      <c r="X14" s="329"/>
      <c r="Y14" s="329"/>
      <c r="Z14" s="329"/>
      <c r="AA14" s="329"/>
      <c r="AB14" s="329"/>
      <c r="AC14" s="399" t="str">
        <f>IF(B14="","",VLOOKUP(B14,基礎データ!$A$9:$M$158,3,0))</f>
        <v/>
      </c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 t="str">
        <f>IF(B14="","",VLOOKUP(B14,基礎データ!$A$9:$M$158,2,0))</f>
        <v/>
      </c>
      <c r="AP14" s="399"/>
      <c r="AQ14" s="399"/>
      <c r="AR14" s="399"/>
      <c r="AS14" s="329" t="str">
        <f>IF(B14="","",VLOOKUP(B14,基礎データ!$A$9:$M$158,12,0))</f>
        <v/>
      </c>
      <c r="AT14" s="329"/>
      <c r="AU14" s="329"/>
      <c r="AV14" s="329"/>
      <c r="AW14" s="329"/>
      <c r="AX14" s="329"/>
      <c r="AY14" s="329"/>
      <c r="AZ14" s="329"/>
      <c r="BA14" s="329"/>
      <c r="BB14" s="329"/>
    </row>
    <row r="15" spans="1:54" ht="30" customHeight="1">
      <c r="A15" s="33"/>
      <c r="B15" s="33"/>
      <c r="C15" s="399" t="str">
        <f>IF(A15="","",VLOOKUP(A15,基礎データ!$A$9:$M$158,3,0))</f>
        <v/>
      </c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 t="str">
        <f>IF(A15="","",VLOOKUP(A15,基礎データ!$A$9:$M$158,2,0))</f>
        <v/>
      </c>
      <c r="P15" s="399"/>
      <c r="Q15" s="399"/>
      <c r="R15" s="399"/>
      <c r="S15" s="329" t="str">
        <f>IF(A15="","",VLOOKUP(A15,基礎データ!$A$9:$M$158,12))</f>
        <v/>
      </c>
      <c r="T15" s="329"/>
      <c r="U15" s="329"/>
      <c r="V15" s="329"/>
      <c r="W15" s="329"/>
      <c r="X15" s="329"/>
      <c r="Y15" s="329"/>
      <c r="Z15" s="329"/>
      <c r="AA15" s="329"/>
      <c r="AB15" s="329"/>
      <c r="AC15" s="399" t="str">
        <f>IF(B15="","",VLOOKUP(B15,基礎データ!$A$9:$M$158,3,0))</f>
        <v/>
      </c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 t="str">
        <f>IF(B15="","",VLOOKUP(B15,基礎データ!$A$9:$M$158,2,0))</f>
        <v/>
      </c>
      <c r="AP15" s="399"/>
      <c r="AQ15" s="399"/>
      <c r="AR15" s="399"/>
      <c r="AS15" s="329" t="str">
        <f>IF(B15="","",VLOOKUP(B15,基礎データ!$A$9:$M$158,12,0))</f>
        <v/>
      </c>
      <c r="AT15" s="329"/>
      <c r="AU15" s="329"/>
      <c r="AV15" s="329"/>
      <c r="AW15" s="329"/>
      <c r="AX15" s="329"/>
      <c r="AY15" s="329"/>
      <c r="AZ15" s="329"/>
      <c r="BA15" s="329"/>
      <c r="BB15" s="329"/>
    </row>
    <row r="16" spans="1:54" ht="30" customHeight="1">
      <c r="A16" s="33"/>
      <c r="B16" s="33"/>
      <c r="C16" s="399" t="str">
        <f>IF(A16="","",VLOOKUP(A16,基礎データ!$A$9:$M$158,3,0))</f>
        <v/>
      </c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 t="str">
        <f>IF(A16="","",VLOOKUP(A16,基礎データ!$A$9:$M$158,2,0))</f>
        <v/>
      </c>
      <c r="P16" s="399"/>
      <c r="Q16" s="399"/>
      <c r="R16" s="399"/>
      <c r="S16" s="329" t="str">
        <f>IF(A16="","",VLOOKUP(A16,基礎データ!$A$9:$M$158,12))</f>
        <v/>
      </c>
      <c r="T16" s="329"/>
      <c r="U16" s="329"/>
      <c r="V16" s="329"/>
      <c r="W16" s="329"/>
      <c r="X16" s="329"/>
      <c r="Y16" s="329"/>
      <c r="Z16" s="329"/>
      <c r="AA16" s="329"/>
      <c r="AB16" s="329"/>
      <c r="AC16" s="399" t="str">
        <f>IF(B16="","",VLOOKUP(B16,基礎データ!$A$9:$M$158,3,0))</f>
        <v/>
      </c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 t="str">
        <f>IF(B16="","",VLOOKUP(B16,基礎データ!$A$9:$M$158,2,0))</f>
        <v/>
      </c>
      <c r="AP16" s="399"/>
      <c r="AQ16" s="399"/>
      <c r="AR16" s="399"/>
      <c r="AS16" s="329" t="str">
        <f>IF(B16="","",VLOOKUP(B16,基礎データ!$A$9:$M$158,12,0))</f>
        <v/>
      </c>
      <c r="AT16" s="329"/>
      <c r="AU16" s="329"/>
      <c r="AV16" s="329"/>
      <c r="AW16" s="329"/>
      <c r="AX16" s="329"/>
      <c r="AY16" s="329"/>
      <c r="AZ16" s="329"/>
      <c r="BA16" s="329"/>
      <c r="BB16" s="329"/>
    </row>
    <row r="17" spans="1:54" ht="30" customHeight="1">
      <c r="A17" s="33"/>
      <c r="B17" s="33"/>
      <c r="C17" s="399" t="str">
        <f>IF(A17="","",VLOOKUP(A17,基礎データ!$A$9:$M$158,3,0))</f>
        <v/>
      </c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 t="str">
        <f>IF(A17="","",VLOOKUP(A17,基礎データ!$A$9:$M$158,2,0))</f>
        <v/>
      </c>
      <c r="P17" s="399"/>
      <c r="Q17" s="399"/>
      <c r="R17" s="399"/>
      <c r="S17" s="329" t="str">
        <f>IF(A17="","",VLOOKUP(A17,基礎データ!$A$9:$M$158,12))</f>
        <v/>
      </c>
      <c r="T17" s="329"/>
      <c r="U17" s="329"/>
      <c r="V17" s="329"/>
      <c r="W17" s="329"/>
      <c r="X17" s="329"/>
      <c r="Y17" s="329"/>
      <c r="Z17" s="329"/>
      <c r="AA17" s="329"/>
      <c r="AB17" s="329"/>
      <c r="AC17" s="399" t="str">
        <f>IF(B17="","",VLOOKUP(B17,基礎データ!$A$9:$M$158,3,0))</f>
        <v/>
      </c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 t="str">
        <f>IF(B17="","",VLOOKUP(B17,基礎データ!$A$9:$M$158,2,0))</f>
        <v/>
      </c>
      <c r="AP17" s="399"/>
      <c r="AQ17" s="399"/>
      <c r="AR17" s="399"/>
      <c r="AS17" s="329" t="str">
        <f>IF(B17="","",VLOOKUP(B17,基礎データ!$A$9:$M$158,12,0))</f>
        <v/>
      </c>
      <c r="AT17" s="329"/>
      <c r="AU17" s="329"/>
      <c r="AV17" s="329"/>
      <c r="AW17" s="329"/>
      <c r="AX17" s="329"/>
      <c r="AY17" s="329"/>
      <c r="AZ17" s="329"/>
      <c r="BA17" s="329"/>
      <c r="BB17" s="329"/>
    </row>
    <row r="18" spans="1:54" ht="30" customHeight="1">
      <c r="A18" s="33"/>
      <c r="B18" s="33"/>
      <c r="C18" s="399" t="str">
        <f>IF(A18="","",VLOOKUP(A18,基礎データ!$A$9:$M$158,3,0))</f>
        <v/>
      </c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 t="str">
        <f>IF(A18="","",VLOOKUP(A18,基礎データ!$A$9:$M$158,2,0))</f>
        <v/>
      </c>
      <c r="P18" s="399"/>
      <c r="Q18" s="399"/>
      <c r="R18" s="399"/>
      <c r="S18" s="329" t="str">
        <f>IF(A18="","",VLOOKUP(A18,基礎データ!$A$9:$M$158,12))</f>
        <v/>
      </c>
      <c r="T18" s="329"/>
      <c r="U18" s="329"/>
      <c r="V18" s="329"/>
      <c r="W18" s="329"/>
      <c r="X18" s="329"/>
      <c r="Y18" s="329"/>
      <c r="Z18" s="329"/>
      <c r="AA18" s="329"/>
      <c r="AB18" s="329"/>
      <c r="AC18" s="399" t="str">
        <f>IF(B18="","",VLOOKUP(B18,基礎データ!$A$9:$M$158,3,0))</f>
        <v/>
      </c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 t="str">
        <f>IF(B18="","",VLOOKUP(B18,基礎データ!$A$9:$M$158,2,0))</f>
        <v/>
      </c>
      <c r="AP18" s="399"/>
      <c r="AQ18" s="399"/>
      <c r="AR18" s="399"/>
      <c r="AS18" s="329" t="str">
        <f>IF(B18="","",VLOOKUP(B18,基礎データ!$A$9:$M$158,12,0))</f>
        <v/>
      </c>
      <c r="AT18" s="329"/>
      <c r="AU18" s="329"/>
      <c r="AV18" s="329"/>
      <c r="AW18" s="329"/>
      <c r="AX18" s="329"/>
      <c r="AY18" s="329"/>
      <c r="AZ18" s="329"/>
      <c r="BA18" s="329"/>
      <c r="BB18" s="329"/>
    </row>
    <row r="19" spans="1:54" ht="30" customHeight="1">
      <c r="A19" s="33"/>
      <c r="B19" s="33"/>
      <c r="C19" s="399" t="str">
        <f>IF(A19="","",VLOOKUP(A19,基礎データ!$A$9:$M$158,3,0))</f>
        <v/>
      </c>
      <c r="D19" s="399"/>
      <c r="E19" s="399"/>
      <c r="F19" s="399"/>
      <c r="G19" s="399"/>
      <c r="H19" s="399"/>
      <c r="I19" s="399"/>
      <c r="J19" s="399"/>
      <c r="K19" s="399"/>
      <c r="L19" s="399"/>
      <c r="M19" s="399"/>
      <c r="N19" s="399"/>
      <c r="O19" s="399" t="str">
        <f>IF(A19="","",VLOOKUP(A19,基礎データ!$A$9:$M$158,2,0))</f>
        <v/>
      </c>
      <c r="P19" s="399"/>
      <c r="Q19" s="399"/>
      <c r="R19" s="399"/>
      <c r="S19" s="329" t="str">
        <f>IF(A19="","",VLOOKUP(A19,基礎データ!$A$9:$M$158,12))</f>
        <v/>
      </c>
      <c r="T19" s="329"/>
      <c r="U19" s="329"/>
      <c r="V19" s="329"/>
      <c r="W19" s="329"/>
      <c r="X19" s="329"/>
      <c r="Y19" s="329"/>
      <c r="Z19" s="329"/>
      <c r="AA19" s="329"/>
      <c r="AB19" s="329"/>
      <c r="AC19" s="399" t="str">
        <f>IF(B19="","",VLOOKUP(B19,基礎データ!$A$9:$M$158,3,0))</f>
        <v/>
      </c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 t="str">
        <f>IF(B19="","",VLOOKUP(B19,基礎データ!$A$9:$M$158,2,0))</f>
        <v/>
      </c>
      <c r="AP19" s="399"/>
      <c r="AQ19" s="399"/>
      <c r="AR19" s="399"/>
      <c r="AS19" s="329" t="str">
        <f>IF(B19="","",VLOOKUP(B19,基礎データ!$A$9:$M$158,12,0))</f>
        <v/>
      </c>
      <c r="AT19" s="329"/>
      <c r="AU19" s="329"/>
      <c r="AV19" s="329"/>
      <c r="AW19" s="329"/>
      <c r="AX19" s="329"/>
      <c r="AY19" s="329"/>
      <c r="AZ19" s="329"/>
      <c r="BA19" s="329"/>
      <c r="BB19" s="329"/>
    </row>
    <row r="20" spans="1:54" ht="30" customHeight="1">
      <c r="A20" s="33"/>
      <c r="B20" s="33"/>
      <c r="C20" s="399" t="str">
        <f>IF(A20="","",VLOOKUP(A20,基礎データ!$A$9:$M$158,3,0))</f>
        <v/>
      </c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 t="str">
        <f>IF(A20="","",VLOOKUP(A20,基礎データ!$A$9:$M$158,2,0))</f>
        <v/>
      </c>
      <c r="P20" s="399"/>
      <c r="Q20" s="399"/>
      <c r="R20" s="399"/>
      <c r="S20" s="329" t="str">
        <f>IF(A20="","",VLOOKUP(A20,基礎データ!$A$9:$M$158,12))</f>
        <v/>
      </c>
      <c r="T20" s="329"/>
      <c r="U20" s="329"/>
      <c r="V20" s="329"/>
      <c r="W20" s="329"/>
      <c r="X20" s="329"/>
      <c r="Y20" s="329"/>
      <c r="Z20" s="329"/>
      <c r="AA20" s="329"/>
      <c r="AB20" s="329"/>
      <c r="AC20" s="399" t="str">
        <f>IF(B20="","",VLOOKUP(B20,基礎データ!$A$9:$M$158,3,0))</f>
        <v/>
      </c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 t="str">
        <f>IF(B20="","",VLOOKUP(B20,基礎データ!$A$9:$M$158,2,0))</f>
        <v/>
      </c>
      <c r="AP20" s="399"/>
      <c r="AQ20" s="399"/>
      <c r="AR20" s="399"/>
      <c r="AS20" s="329" t="str">
        <f>IF(B20="","",VLOOKUP(B20,基礎データ!$A$9:$M$158,12,0))</f>
        <v/>
      </c>
      <c r="AT20" s="329"/>
      <c r="AU20" s="329"/>
      <c r="AV20" s="329"/>
      <c r="AW20" s="329"/>
      <c r="AX20" s="329"/>
      <c r="AY20" s="329"/>
      <c r="AZ20" s="329"/>
      <c r="BA20" s="329"/>
      <c r="BB20" s="329"/>
    </row>
    <row r="21" spans="1:54" ht="30" customHeight="1">
      <c r="A21" s="33"/>
      <c r="B21" s="33"/>
      <c r="C21" s="399" t="str">
        <f>IF(A21="","",VLOOKUP(A21,基礎データ!$A$9:$M$158,3,0))</f>
        <v/>
      </c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  <c r="O21" s="399" t="str">
        <f>IF(A21="","",VLOOKUP(A21,基礎データ!$A$9:$M$158,2,0))</f>
        <v/>
      </c>
      <c r="P21" s="399"/>
      <c r="Q21" s="399"/>
      <c r="R21" s="399"/>
      <c r="S21" s="329" t="str">
        <f>IF(A21="","",VLOOKUP(A21,基礎データ!$A$9:$M$158,12))</f>
        <v/>
      </c>
      <c r="T21" s="329"/>
      <c r="U21" s="329"/>
      <c r="V21" s="329"/>
      <c r="W21" s="329"/>
      <c r="X21" s="329"/>
      <c r="Y21" s="329"/>
      <c r="Z21" s="329"/>
      <c r="AA21" s="329"/>
      <c r="AB21" s="329"/>
      <c r="AC21" s="399" t="str">
        <f>IF(B21="","",VLOOKUP(B21,基礎データ!$A$9:$M$158,3,0))</f>
        <v/>
      </c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 t="str">
        <f>IF(B21="","",VLOOKUP(B21,基礎データ!$A$9:$M$158,2,0))</f>
        <v/>
      </c>
      <c r="AP21" s="399"/>
      <c r="AQ21" s="399"/>
      <c r="AR21" s="399"/>
      <c r="AS21" s="329" t="str">
        <f>IF(B21="","",VLOOKUP(B21,基礎データ!$A$9:$M$158,12,0))</f>
        <v/>
      </c>
      <c r="AT21" s="329"/>
      <c r="AU21" s="329"/>
      <c r="AV21" s="329"/>
      <c r="AW21" s="329"/>
      <c r="AX21" s="329"/>
      <c r="AY21" s="329"/>
      <c r="AZ21" s="329"/>
      <c r="BA21" s="329"/>
      <c r="BB21" s="329"/>
    </row>
    <row r="22" spans="1:54" ht="30" customHeight="1">
      <c r="A22" s="33"/>
      <c r="B22" s="33"/>
      <c r="C22" s="399" t="str">
        <f>IF(A22="","",VLOOKUP(A22,基礎データ!$A$9:$M$158,3,0))</f>
        <v/>
      </c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  <c r="O22" s="399" t="str">
        <f>IF(A22="","",VLOOKUP(A22,基礎データ!$A$9:$M$158,2,0))</f>
        <v/>
      </c>
      <c r="P22" s="399"/>
      <c r="Q22" s="399"/>
      <c r="R22" s="399"/>
      <c r="S22" s="329" t="str">
        <f>IF(A22="","",VLOOKUP(A22,基礎データ!$A$9:$M$158,12))</f>
        <v/>
      </c>
      <c r="T22" s="329"/>
      <c r="U22" s="329"/>
      <c r="V22" s="329"/>
      <c r="W22" s="329"/>
      <c r="X22" s="329"/>
      <c r="Y22" s="329"/>
      <c r="Z22" s="329"/>
      <c r="AA22" s="329"/>
      <c r="AB22" s="329"/>
      <c r="AC22" s="399" t="str">
        <f>IF(B22="","",VLOOKUP(B22,基礎データ!$A$9:$M$158,3,0))</f>
        <v/>
      </c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 t="str">
        <f>IF(B22="","",VLOOKUP(B22,基礎データ!$A$9:$M$158,2,0))</f>
        <v/>
      </c>
      <c r="AP22" s="399"/>
      <c r="AQ22" s="399"/>
      <c r="AR22" s="399"/>
      <c r="AS22" s="329" t="str">
        <f>IF(B22="","",VLOOKUP(B22,基礎データ!$A$9:$M$158,12,0))</f>
        <v/>
      </c>
      <c r="AT22" s="329"/>
      <c r="AU22" s="329"/>
      <c r="AV22" s="329"/>
      <c r="AW22" s="329"/>
      <c r="AX22" s="329"/>
      <c r="AY22" s="329"/>
      <c r="AZ22" s="329"/>
      <c r="BA22" s="329"/>
      <c r="BB22" s="329"/>
    </row>
    <row r="23" spans="1:54" ht="30" customHeight="1">
      <c r="A23" s="33"/>
      <c r="B23" s="33"/>
      <c r="C23" s="399" t="str">
        <f>IF(A23="","",VLOOKUP(A23,基礎データ!$A$9:$M$158,3,0))</f>
        <v/>
      </c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9" t="str">
        <f>IF(A23="","",VLOOKUP(A23,基礎データ!$A$9:$M$158,2,0))</f>
        <v/>
      </c>
      <c r="P23" s="399"/>
      <c r="Q23" s="399"/>
      <c r="R23" s="399"/>
      <c r="S23" s="329" t="str">
        <f>IF(A23="","",VLOOKUP(A23,基礎データ!$A$9:$M$158,12))</f>
        <v/>
      </c>
      <c r="T23" s="329"/>
      <c r="U23" s="329"/>
      <c r="V23" s="329"/>
      <c r="W23" s="329"/>
      <c r="X23" s="329"/>
      <c r="Y23" s="329"/>
      <c r="Z23" s="329"/>
      <c r="AA23" s="329"/>
      <c r="AB23" s="329"/>
      <c r="AC23" s="399" t="str">
        <f>IF(B23="","",VLOOKUP(B23,基礎データ!$A$9:$M$158,3,0))</f>
        <v/>
      </c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 t="str">
        <f>IF(B23="","",VLOOKUP(B23,基礎データ!$A$9:$M$158,2,0))</f>
        <v/>
      </c>
      <c r="AP23" s="399"/>
      <c r="AQ23" s="399"/>
      <c r="AR23" s="399"/>
      <c r="AS23" s="329" t="str">
        <f>IF(B23="","",VLOOKUP(B23,基礎データ!$A$9:$M$158,12,0))</f>
        <v/>
      </c>
      <c r="AT23" s="329"/>
      <c r="AU23" s="329"/>
      <c r="AV23" s="329"/>
      <c r="AW23" s="329"/>
      <c r="AX23" s="329"/>
      <c r="AY23" s="329"/>
      <c r="AZ23" s="329"/>
      <c r="BA23" s="329"/>
      <c r="BB23" s="329"/>
    </row>
    <row r="24" spans="1:54" ht="30" customHeight="1">
      <c r="A24" s="33"/>
      <c r="B24" s="33"/>
      <c r="C24" s="399" t="str">
        <f>IF(A24="","",VLOOKUP(A24,基礎データ!$A$9:$M$158,3,0))</f>
        <v/>
      </c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 t="str">
        <f>IF(A24="","",VLOOKUP(A24,基礎データ!$A$9:$M$158,2,0))</f>
        <v/>
      </c>
      <c r="P24" s="399"/>
      <c r="Q24" s="399"/>
      <c r="R24" s="399"/>
      <c r="S24" s="329" t="str">
        <f>IF(A24="","",VLOOKUP(A24,基礎データ!$A$9:$M$158,12))</f>
        <v/>
      </c>
      <c r="T24" s="329"/>
      <c r="U24" s="329"/>
      <c r="V24" s="329"/>
      <c r="W24" s="329"/>
      <c r="X24" s="329"/>
      <c r="Y24" s="329"/>
      <c r="Z24" s="329"/>
      <c r="AA24" s="329"/>
      <c r="AB24" s="329"/>
      <c r="AC24" s="399" t="str">
        <f>IF(B24="","",VLOOKUP(B24,基礎データ!$A$9:$M$158,3,0))</f>
        <v/>
      </c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 t="str">
        <f>IF(B24="","",VLOOKUP(B24,基礎データ!$A$9:$M$158,2,0))</f>
        <v/>
      </c>
      <c r="AP24" s="399"/>
      <c r="AQ24" s="399"/>
      <c r="AR24" s="399"/>
      <c r="AS24" s="329" t="str">
        <f>IF(B24="","",VLOOKUP(B24,基礎データ!$A$9:$M$158,12,0))</f>
        <v/>
      </c>
      <c r="AT24" s="329"/>
      <c r="AU24" s="329"/>
      <c r="AV24" s="329"/>
      <c r="AW24" s="329"/>
      <c r="AX24" s="329"/>
      <c r="AY24" s="329"/>
      <c r="AZ24" s="329"/>
      <c r="BA24" s="329"/>
      <c r="BB24" s="329"/>
    </row>
    <row r="25" spans="1:54" ht="30" customHeight="1">
      <c r="A25" s="33"/>
      <c r="B25" s="33"/>
      <c r="C25" s="399" t="str">
        <f>IF(A25="","",VLOOKUP(A25,基礎データ!$A$9:$M$158,3,0))</f>
        <v/>
      </c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 t="str">
        <f>IF(A25="","",VLOOKUP(A25,基礎データ!$A$9:$M$158,2,0))</f>
        <v/>
      </c>
      <c r="P25" s="399"/>
      <c r="Q25" s="399"/>
      <c r="R25" s="399"/>
      <c r="S25" s="329" t="str">
        <f>IF(A25="","",VLOOKUP(A25,基礎データ!$A$9:$M$158,12))</f>
        <v/>
      </c>
      <c r="T25" s="329"/>
      <c r="U25" s="329"/>
      <c r="V25" s="329"/>
      <c r="W25" s="329"/>
      <c r="X25" s="329"/>
      <c r="Y25" s="329"/>
      <c r="Z25" s="329"/>
      <c r="AA25" s="329"/>
      <c r="AB25" s="329"/>
      <c r="AC25" s="399" t="str">
        <f>IF(B25="","",VLOOKUP(B25,基礎データ!$A$9:$M$158,3,0))</f>
        <v/>
      </c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 t="str">
        <f>IF(B25="","",VLOOKUP(B25,基礎データ!$A$9:$M$158,2,0))</f>
        <v/>
      </c>
      <c r="AP25" s="399"/>
      <c r="AQ25" s="399"/>
      <c r="AR25" s="399"/>
      <c r="AS25" s="329" t="str">
        <f>IF(B25="","",VLOOKUP(B25,基礎データ!$A$9:$M$158,12,0))</f>
        <v/>
      </c>
      <c r="AT25" s="329"/>
      <c r="AU25" s="329"/>
      <c r="AV25" s="329"/>
      <c r="AW25" s="329"/>
      <c r="AX25" s="329"/>
      <c r="AY25" s="329"/>
      <c r="AZ25" s="329"/>
      <c r="BA25" s="329"/>
      <c r="BB25" s="329"/>
    </row>
    <row r="26" spans="1:54" ht="30" customHeight="1">
      <c r="A26" s="33"/>
      <c r="B26" s="33"/>
      <c r="C26" s="399" t="str">
        <f>IF(A26="","",VLOOKUP(A26,基礎データ!$A$9:$M$158,3,0))</f>
        <v/>
      </c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 t="str">
        <f>IF(A26="","",VLOOKUP(A26,基礎データ!$A$9:$M$158,2,0))</f>
        <v/>
      </c>
      <c r="P26" s="399"/>
      <c r="Q26" s="399"/>
      <c r="R26" s="399"/>
      <c r="S26" s="329" t="str">
        <f>IF(A26="","",VLOOKUP(A26,基礎データ!$A$9:$M$158,12))</f>
        <v/>
      </c>
      <c r="T26" s="329"/>
      <c r="U26" s="329"/>
      <c r="V26" s="329"/>
      <c r="W26" s="329"/>
      <c r="X26" s="329"/>
      <c r="Y26" s="329"/>
      <c r="Z26" s="329"/>
      <c r="AA26" s="329"/>
      <c r="AB26" s="329"/>
      <c r="AC26" s="399" t="str">
        <f>IF(B26="","",VLOOKUP(B26,基礎データ!$A$9:$M$158,3,0))</f>
        <v/>
      </c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 t="str">
        <f>IF(B26="","",VLOOKUP(B26,基礎データ!$A$9:$M$158,2,0))</f>
        <v/>
      </c>
      <c r="AP26" s="399"/>
      <c r="AQ26" s="399"/>
      <c r="AR26" s="399"/>
      <c r="AS26" s="329" t="str">
        <f>IF(B26="","",VLOOKUP(B26,基礎データ!$A$9:$M$158,12,0))</f>
        <v/>
      </c>
      <c r="AT26" s="329"/>
      <c r="AU26" s="329"/>
      <c r="AV26" s="329"/>
      <c r="AW26" s="329"/>
      <c r="AX26" s="329"/>
      <c r="AY26" s="329"/>
      <c r="AZ26" s="329"/>
      <c r="BA26" s="329"/>
      <c r="BB26" s="329"/>
    </row>
    <row r="27" spans="1:54" ht="30" customHeight="1">
      <c r="A27" s="33"/>
      <c r="B27" s="33"/>
      <c r="C27" s="399" t="str">
        <f>IF(A27="","",VLOOKUP(A27,基礎データ!$A$9:$M$158,3,0))</f>
        <v/>
      </c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 t="str">
        <f>IF(A27="","",VLOOKUP(A27,基礎データ!$A$9:$M$158,2,0))</f>
        <v/>
      </c>
      <c r="P27" s="399"/>
      <c r="Q27" s="399"/>
      <c r="R27" s="399"/>
      <c r="S27" s="329" t="str">
        <f>IF(A27="","",VLOOKUP(A27,基礎データ!$A$9:$M$158,12))</f>
        <v/>
      </c>
      <c r="T27" s="329"/>
      <c r="U27" s="329"/>
      <c r="V27" s="329"/>
      <c r="W27" s="329"/>
      <c r="X27" s="329"/>
      <c r="Y27" s="329"/>
      <c r="Z27" s="329"/>
      <c r="AA27" s="329"/>
      <c r="AB27" s="329"/>
      <c r="AC27" s="399" t="str">
        <f>IF(B27="","",VLOOKUP(B27,基礎データ!$A$9:$M$158,3,0))</f>
        <v/>
      </c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 t="str">
        <f>IF(B27="","",VLOOKUP(B27,基礎データ!$A$9:$M$158,2,0))</f>
        <v/>
      </c>
      <c r="AP27" s="399"/>
      <c r="AQ27" s="399"/>
      <c r="AR27" s="399"/>
      <c r="AS27" s="329" t="str">
        <f>IF(B27="","",VLOOKUP(B27,基礎データ!$A$9:$M$158,12,0))</f>
        <v/>
      </c>
      <c r="AT27" s="329"/>
      <c r="AU27" s="329"/>
      <c r="AV27" s="329"/>
      <c r="AW27" s="329"/>
      <c r="AX27" s="329"/>
      <c r="AY27" s="329"/>
      <c r="AZ27" s="329"/>
      <c r="BA27" s="329"/>
      <c r="BB27" s="329"/>
    </row>
    <row r="28" spans="1:54" ht="30" customHeight="1">
      <c r="A28" s="33"/>
      <c r="B28" s="33"/>
      <c r="C28" s="399" t="str">
        <f>IF(A28="","",VLOOKUP(A28,基礎データ!$A$9:$M$158,3,0))</f>
        <v/>
      </c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399"/>
      <c r="O28" s="399" t="str">
        <f>IF(A28="","",VLOOKUP(A28,基礎データ!$A$9:$M$158,2,0))</f>
        <v/>
      </c>
      <c r="P28" s="399"/>
      <c r="Q28" s="399"/>
      <c r="R28" s="399"/>
      <c r="S28" s="329" t="str">
        <f>IF(A28="","",VLOOKUP(A28,基礎データ!$A$9:$M$158,12))</f>
        <v/>
      </c>
      <c r="T28" s="329"/>
      <c r="U28" s="329"/>
      <c r="V28" s="329"/>
      <c r="W28" s="329"/>
      <c r="X28" s="329"/>
      <c r="Y28" s="329"/>
      <c r="Z28" s="329"/>
      <c r="AA28" s="329"/>
      <c r="AB28" s="329"/>
      <c r="AC28" s="399" t="str">
        <f>IF(B28="","",VLOOKUP(B28,基礎データ!$A$9:$M$158,3,0))</f>
        <v/>
      </c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 t="str">
        <f>IF(B28="","",VLOOKUP(B28,基礎データ!$A$9:$M$158,2,0))</f>
        <v/>
      </c>
      <c r="AP28" s="399"/>
      <c r="AQ28" s="399"/>
      <c r="AR28" s="399"/>
      <c r="AS28" s="329" t="str">
        <f>IF(B28="","",VLOOKUP(B28,基礎データ!$A$9:$M$158,12,0))</f>
        <v/>
      </c>
      <c r="AT28" s="329"/>
      <c r="AU28" s="329"/>
      <c r="AV28" s="329"/>
      <c r="AW28" s="329"/>
      <c r="AX28" s="329"/>
      <c r="AY28" s="329"/>
      <c r="AZ28" s="329"/>
      <c r="BA28" s="329"/>
      <c r="BB28" s="329"/>
    </row>
    <row r="29" spans="1:54" ht="30" customHeight="1">
      <c r="A29" s="33"/>
      <c r="B29" s="33"/>
      <c r="C29" s="399" t="str">
        <f>IF(A29="","",VLOOKUP(A29,基礎データ!$A$9:$M$158,3,0))</f>
        <v/>
      </c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 t="str">
        <f>IF(A29="","",VLOOKUP(A29,基礎データ!$A$9:$M$158,2,0))</f>
        <v/>
      </c>
      <c r="P29" s="399"/>
      <c r="Q29" s="399"/>
      <c r="R29" s="399"/>
      <c r="S29" s="329" t="str">
        <f>IF(A29="","",VLOOKUP(A29,基礎データ!$A$9:$M$158,12))</f>
        <v/>
      </c>
      <c r="T29" s="329"/>
      <c r="U29" s="329"/>
      <c r="V29" s="329"/>
      <c r="W29" s="329"/>
      <c r="X29" s="329"/>
      <c r="Y29" s="329"/>
      <c r="Z29" s="329"/>
      <c r="AA29" s="329"/>
      <c r="AB29" s="329"/>
      <c r="AC29" s="399" t="str">
        <f>IF(B29="","",VLOOKUP(B29,基礎データ!$A$9:$M$158,3,0))</f>
        <v/>
      </c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 t="str">
        <f>IF(B29="","",VLOOKUP(B29,基礎データ!$A$9:$M$158,2,0))</f>
        <v/>
      </c>
      <c r="AP29" s="399"/>
      <c r="AQ29" s="399"/>
      <c r="AR29" s="399"/>
      <c r="AS29" s="329" t="str">
        <f>IF(B29="","",VLOOKUP(B29,基礎データ!$A$9:$M$158,12,0))</f>
        <v/>
      </c>
      <c r="AT29" s="329"/>
      <c r="AU29" s="329"/>
      <c r="AV29" s="329"/>
      <c r="AW29" s="329"/>
      <c r="AX29" s="329"/>
      <c r="AY29" s="329"/>
      <c r="AZ29" s="329"/>
      <c r="BA29" s="329"/>
      <c r="BB29" s="329"/>
    </row>
    <row r="31" spans="1:54" ht="37.950000000000003" customHeight="1">
      <c r="O31" s="600" t="s">
        <v>81</v>
      </c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  <c r="AD31" s="601"/>
      <c r="AE31" s="601"/>
      <c r="AF31" s="601"/>
      <c r="AG31" s="601"/>
      <c r="AH31" s="601"/>
      <c r="AI31" s="601"/>
      <c r="AJ31" s="601"/>
      <c r="AK31" s="601"/>
      <c r="AL31" s="601"/>
      <c r="AM31" s="601"/>
      <c r="AN31" s="601"/>
      <c r="AO31" s="339" t="s">
        <v>82</v>
      </c>
      <c r="AP31" s="339"/>
      <c r="AQ31" s="339"/>
      <c r="AR31" s="339"/>
      <c r="AS31" s="339"/>
      <c r="AT31" s="339"/>
      <c r="AU31" s="339"/>
      <c r="AV31" s="339"/>
      <c r="AW31" s="339"/>
      <c r="AX31" s="339"/>
      <c r="AY31" s="339"/>
      <c r="AZ31" s="339"/>
    </row>
    <row r="32" spans="1:54" ht="15" customHeight="1">
      <c r="C32" s="608" t="s">
        <v>17</v>
      </c>
      <c r="D32" s="609"/>
      <c r="E32" s="609"/>
      <c r="F32" s="609"/>
      <c r="G32" s="610"/>
      <c r="H32" s="602">
        <f>基礎データ!$D$2</f>
        <v>0</v>
      </c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X32" s="603"/>
      <c r="Y32" s="603"/>
      <c r="Z32" s="603"/>
      <c r="AA32" s="603"/>
      <c r="AB32" s="604"/>
      <c r="AC32" s="608" t="s">
        <v>18</v>
      </c>
      <c r="AD32" s="609"/>
      <c r="AE32" s="609"/>
      <c r="AF32" s="609"/>
      <c r="AG32" s="610"/>
      <c r="AH32" s="409">
        <f>基礎データ!$D$3</f>
        <v>0</v>
      </c>
      <c r="AI32" s="410"/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10"/>
      <c r="AU32" s="410"/>
      <c r="AV32" s="410"/>
      <c r="AW32" s="410"/>
      <c r="AX32" s="410"/>
      <c r="AY32" s="410"/>
      <c r="AZ32" s="410"/>
      <c r="BA32" s="410"/>
      <c r="BB32" s="617"/>
    </row>
    <row r="33" spans="1:54" ht="15" customHeight="1">
      <c r="C33" s="250"/>
      <c r="D33" s="251"/>
      <c r="E33" s="251"/>
      <c r="F33" s="251"/>
      <c r="G33" s="252"/>
      <c r="H33" s="583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605"/>
      <c r="AC33" s="250"/>
      <c r="AD33" s="251"/>
      <c r="AE33" s="251"/>
      <c r="AF33" s="251"/>
      <c r="AG33" s="252"/>
      <c r="AH33" s="494"/>
      <c r="AI33" s="495"/>
      <c r="AJ33" s="495"/>
      <c r="AK33" s="495"/>
      <c r="AL33" s="495"/>
      <c r="AM33" s="495"/>
      <c r="AN33" s="495"/>
      <c r="AO33" s="495"/>
      <c r="AP33" s="495"/>
      <c r="AQ33" s="495"/>
      <c r="AR33" s="495"/>
      <c r="AS33" s="495"/>
      <c r="AT33" s="495"/>
      <c r="AU33" s="495"/>
      <c r="AV33" s="495"/>
      <c r="AW33" s="495"/>
      <c r="AX33" s="495"/>
      <c r="AY33" s="495"/>
      <c r="AZ33" s="495"/>
      <c r="BA33" s="495"/>
      <c r="BB33" s="496"/>
    </row>
    <row r="34" spans="1:54" ht="30" customHeight="1">
      <c r="C34" s="607" t="s">
        <v>77</v>
      </c>
      <c r="D34" s="607"/>
      <c r="E34" s="607"/>
      <c r="F34" s="607"/>
      <c r="G34" s="607"/>
      <c r="H34" s="606">
        <f>基礎データ!$D$4</f>
        <v>0</v>
      </c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606"/>
      <c r="T34" s="606"/>
      <c r="U34" s="607" t="s">
        <v>3</v>
      </c>
      <c r="V34" s="607"/>
      <c r="W34" s="607"/>
      <c r="X34" s="607"/>
      <c r="Y34" s="607"/>
      <c r="Z34" s="606">
        <f>基礎データ!$D$5</f>
        <v>0</v>
      </c>
      <c r="AA34" s="606"/>
      <c r="AB34" s="606"/>
      <c r="AC34" s="606"/>
      <c r="AD34" s="606"/>
      <c r="AE34" s="606"/>
      <c r="AF34" s="606"/>
      <c r="AG34" s="606"/>
      <c r="AH34" s="606"/>
      <c r="AI34" s="606"/>
      <c r="AJ34" s="606"/>
      <c r="AK34" s="606"/>
      <c r="AL34" s="607" t="s">
        <v>0</v>
      </c>
      <c r="AM34" s="607"/>
      <c r="AN34" s="607"/>
      <c r="AO34" s="607"/>
      <c r="AP34" s="607"/>
      <c r="AQ34" s="606">
        <f>基礎データ!$D$6</f>
        <v>0</v>
      </c>
      <c r="AR34" s="606"/>
      <c r="AS34" s="606"/>
      <c r="AT34" s="606"/>
      <c r="AU34" s="606"/>
      <c r="AV34" s="606"/>
      <c r="AW34" s="606"/>
      <c r="AX34" s="606"/>
      <c r="AY34" s="606"/>
      <c r="AZ34" s="606"/>
      <c r="BA34" s="606"/>
      <c r="BB34" s="606"/>
    </row>
    <row r="35" spans="1:54" ht="22.95" customHeight="1">
      <c r="C35" s="607" t="s">
        <v>78</v>
      </c>
      <c r="D35" s="607"/>
      <c r="E35" s="607"/>
      <c r="F35" s="607"/>
      <c r="G35" s="607"/>
      <c r="H35" s="607"/>
      <c r="I35" s="607"/>
      <c r="J35" s="607"/>
      <c r="K35" s="607"/>
      <c r="L35" s="607"/>
      <c r="M35" s="607"/>
      <c r="N35" s="607"/>
      <c r="O35" s="148" t="s">
        <v>1</v>
      </c>
      <c r="P35" s="148"/>
      <c r="Q35" s="148"/>
      <c r="R35" s="148"/>
      <c r="S35" s="148" t="s">
        <v>80</v>
      </c>
      <c r="T35" s="148"/>
      <c r="U35" s="148"/>
      <c r="V35" s="148"/>
      <c r="W35" s="148"/>
      <c r="X35" s="148"/>
      <c r="Y35" s="148"/>
      <c r="Z35" s="148"/>
      <c r="AA35" s="148"/>
      <c r="AB35" s="148"/>
      <c r="AC35" s="607" t="s">
        <v>78</v>
      </c>
      <c r="AD35" s="607"/>
      <c r="AE35" s="607"/>
      <c r="AF35" s="607"/>
      <c r="AG35" s="607"/>
      <c r="AH35" s="607"/>
      <c r="AI35" s="607"/>
      <c r="AJ35" s="607"/>
      <c r="AK35" s="607"/>
      <c r="AL35" s="607"/>
      <c r="AM35" s="607"/>
      <c r="AN35" s="607"/>
      <c r="AO35" s="148" t="s">
        <v>1</v>
      </c>
      <c r="AP35" s="148"/>
      <c r="AQ35" s="148"/>
      <c r="AR35" s="148"/>
      <c r="AS35" s="148" t="s">
        <v>80</v>
      </c>
      <c r="AT35" s="148"/>
      <c r="AU35" s="148"/>
      <c r="AV35" s="148"/>
      <c r="AW35" s="148"/>
      <c r="AX35" s="148"/>
      <c r="AY35" s="148"/>
      <c r="AZ35" s="148"/>
      <c r="BA35" s="148"/>
      <c r="BB35" s="148"/>
    </row>
    <row r="36" spans="1:54" ht="30" customHeight="1">
      <c r="A36" s="33"/>
      <c r="B36" s="33"/>
      <c r="C36" s="399" t="str">
        <f>IF(A36="","",VLOOKUP(A36,基礎データ!$A$9:$M$158,3,0))</f>
        <v/>
      </c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 t="str">
        <f>IF(A36="","",VLOOKUP(A36,基礎データ!$A$9:$M$158,2,0))</f>
        <v/>
      </c>
      <c r="P36" s="399"/>
      <c r="Q36" s="399"/>
      <c r="R36" s="399"/>
      <c r="S36" s="329" t="str">
        <f>IF(A36="","",VLOOKUP(A36,基礎データ!$A$9:$M$158,12))</f>
        <v/>
      </c>
      <c r="T36" s="329"/>
      <c r="U36" s="329"/>
      <c r="V36" s="329"/>
      <c r="W36" s="329"/>
      <c r="X36" s="329"/>
      <c r="Y36" s="329"/>
      <c r="Z36" s="329"/>
      <c r="AA36" s="329"/>
      <c r="AB36" s="329"/>
      <c r="AC36" s="399" t="str">
        <f>IF(B36="","",VLOOKUP(B36,基礎データ!$A$9:$M$158,3,0))</f>
        <v/>
      </c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 t="str">
        <f>IF(B36="","",VLOOKUP(B36,基礎データ!$A$9:$M$158,2,0))</f>
        <v/>
      </c>
      <c r="AP36" s="399"/>
      <c r="AQ36" s="399"/>
      <c r="AR36" s="399"/>
      <c r="AS36" s="329" t="str">
        <f>IF(B36="","",VLOOKUP(B36,基礎データ!$A$9:$M$158,12,0))</f>
        <v/>
      </c>
      <c r="AT36" s="329"/>
      <c r="AU36" s="329"/>
      <c r="AV36" s="329"/>
      <c r="AW36" s="329"/>
      <c r="AX36" s="329"/>
      <c r="AY36" s="329"/>
      <c r="AZ36" s="329"/>
      <c r="BA36" s="329"/>
      <c r="BB36" s="329"/>
    </row>
    <row r="37" spans="1:54" ht="30" customHeight="1">
      <c r="A37" s="33"/>
      <c r="B37" s="33"/>
      <c r="C37" s="399" t="str">
        <f>IF(A37="","",VLOOKUP(A37,基礎データ!$A$9:$M$158,3,0))</f>
        <v/>
      </c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 t="str">
        <f>IF(A37="","",VLOOKUP(A37,基礎データ!$A$9:$M$158,2,0))</f>
        <v/>
      </c>
      <c r="P37" s="399"/>
      <c r="Q37" s="399"/>
      <c r="R37" s="399"/>
      <c r="S37" s="329" t="str">
        <f>IF(A37="","",VLOOKUP(A37,基礎データ!$A$9:$M$158,12))</f>
        <v/>
      </c>
      <c r="T37" s="329"/>
      <c r="U37" s="329"/>
      <c r="V37" s="329"/>
      <c r="W37" s="329"/>
      <c r="X37" s="329"/>
      <c r="Y37" s="329"/>
      <c r="Z37" s="329"/>
      <c r="AA37" s="329"/>
      <c r="AB37" s="329"/>
      <c r="AC37" s="399" t="str">
        <f>IF(B37="","",VLOOKUP(B37,基礎データ!$A$9:$M$158,3,0))</f>
        <v/>
      </c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 t="str">
        <f>IF(B37="","",VLOOKUP(B37,基礎データ!$A$9:$M$158,2,0))</f>
        <v/>
      </c>
      <c r="AP37" s="399"/>
      <c r="AQ37" s="399"/>
      <c r="AR37" s="399"/>
      <c r="AS37" s="329" t="str">
        <f>IF(B37="","",VLOOKUP(B37,基礎データ!$A$9:$M$158,12,0))</f>
        <v/>
      </c>
      <c r="AT37" s="329"/>
      <c r="AU37" s="329"/>
      <c r="AV37" s="329"/>
      <c r="AW37" s="329"/>
      <c r="AX37" s="329"/>
      <c r="AY37" s="329"/>
      <c r="AZ37" s="329"/>
      <c r="BA37" s="329"/>
      <c r="BB37" s="329"/>
    </row>
    <row r="38" spans="1:54" ht="30" customHeight="1">
      <c r="A38" s="33"/>
      <c r="B38" s="33"/>
      <c r="C38" s="399" t="str">
        <f>IF(A38="","",VLOOKUP(A38,基礎データ!$A$9:$M$158,3,0))</f>
        <v/>
      </c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 t="str">
        <f>IF(A38="","",VLOOKUP(A38,基礎データ!$A$9:$M$158,2,0))</f>
        <v/>
      </c>
      <c r="P38" s="399"/>
      <c r="Q38" s="399"/>
      <c r="R38" s="399"/>
      <c r="S38" s="329" t="str">
        <f>IF(A38="","",VLOOKUP(A38,基礎データ!$A$9:$M$158,12))</f>
        <v/>
      </c>
      <c r="T38" s="329"/>
      <c r="U38" s="329"/>
      <c r="V38" s="329"/>
      <c r="W38" s="329"/>
      <c r="X38" s="329"/>
      <c r="Y38" s="329"/>
      <c r="Z38" s="329"/>
      <c r="AA38" s="329"/>
      <c r="AB38" s="329"/>
      <c r="AC38" s="399" t="str">
        <f>IF(B38="","",VLOOKUP(B38,基礎データ!$A$9:$M$158,3,0))</f>
        <v/>
      </c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 t="str">
        <f>IF(B38="","",VLOOKUP(B38,基礎データ!$A$9:$M$158,2,0))</f>
        <v/>
      </c>
      <c r="AP38" s="399"/>
      <c r="AQ38" s="399"/>
      <c r="AR38" s="399"/>
      <c r="AS38" s="329" t="str">
        <f>IF(B38="","",VLOOKUP(B38,基礎データ!$A$9:$M$158,12,0))</f>
        <v/>
      </c>
      <c r="AT38" s="329"/>
      <c r="AU38" s="329"/>
      <c r="AV38" s="329"/>
      <c r="AW38" s="329"/>
      <c r="AX38" s="329"/>
      <c r="AY38" s="329"/>
      <c r="AZ38" s="329"/>
      <c r="BA38" s="329"/>
      <c r="BB38" s="329"/>
    </row>
    <row r="39" spans="1:54" ht="30" customHeight="1">
      <c r="A39" s="33"/>
      <c r="B39" s="33"/>
      <c r="C39" s="399" t="str">
        <f>IF(A39="","",VLOOKUP(A39,基礎データ!$A$9:$M$158,3,0))</f>
        <v/>
      </c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 t="str">
        <f>IF(A39="","",VLOOKUP(A39,基礎データ!$A$9:$M$158,2,0))</f>
        <v/>
      </c>
      <c r="P39" s="399"/>
      <c r="Q39" s="399"/>
      <c r="R39" s="399"/>
      <c r="S39" s="329" t="str">
        <f>IF(A39="","",VLOOKUP(A39,基礎データ!$A$9:$M$158,12))</f>
        <v/>
      </c>
      <c r="T39" s="329"/>
      <c r="U39" s="329"/>
      <c r="V39" s="329"/>
      <c r="W39" s="329"/>
      <c r="X39" s="329"/>
      <c r="Y39" s="329"/>
      <c r="Z39" s="329"/>
      <c r="AA39" s="329"/>
      <c r="AB39" s="329"/>
      <c r="AC39" s="399" t="str">
        <f>IF(B39="","",VLOOKUP(B39,基礎データ!$A$9:$M$158,3,0))</f>
        <v/>
      </c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 t="str">
        <f>IF(B39="","",VLOOKUP(B39,基礎データ!$A$9:$M$158,2,0))</f>
        <v/>
      </c>
      <c r="AP39" s="399"/>
      <c r="AQ39" s="399"/>
      <c r="AR39" s="399"/>
      <c r="AS39" s="329" t="str">
        <f>IF(B39="","",VLOOKUP(B39,基礎データ!$A$9:$M$158,12,0))</f>
        <v/>
      </c>
      <c r="AT39" s="329"/>
      <c r="AU39" s="329"/>
      <c r="AV39" s="329"/>
      <c r="AW39" s="329"/>
      <c r="AX39" s="329"/>
      <c r="AY39" s="329"/>
      <c r="AZ39" s="329"/>
      <c r="BA39" s="329"/>
      <c r="BB39" s="329"/>
    </row>
    <row r="40" spans="1:54" ht="30" customHeight="1">
      <c r="A40" s="33"/>
      <c r="B40" s="33"/>
      <c r="C40" s="399" t="str">
        <f>IF(A40="","",VLOOKUP(A40,基礎データ!$A$9:$M$158,3,0))</f>
        <v/>
      </c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 t="str">
        <f>IF(A40="","",VLOOKUP(A40,基礎データ!$A$9:$M$158,2,0))</f>
        <v/>
      </c>
      <c r="P40" s="399"/>
      <c r="Q40" s="399"/>
      <c r="R40" s="399"/>
      <c r="S40" s="329" t="str">
        <f>IF(A40="","",VLOOKUP(A40,基礎データ!$A$9:$M$158,12))</f>
        <v/>
      </c>
      <c r="T40" s="329"/>
      <c r="U40" s="329"/>
      <c r="V40" s="329"/>
      <c r="W40" s="329"/>
      <c r="X40" s="329"/>
      <c r="Y40" s="329"/>
      <c r="Z40" s="329"/>
      <c r="AA40" s="329"/>
      <c r="AB40" s="329"/>
      <c r="AC40" s="399" t="str">
        <f>IF(B40="","",VLOOKUP(B40,基礎データ!$A$9:$M$158,3,0))</f>
        <v/>
      </c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 t="str">
        <f>IF(B40="","",VLOOKUP(B40,基礎データ!$A$9:$M$158,2,0))</f>
        <v/>
      </c>
      <c r="AP40" s="399"/>
      <c r="AQ40" s="399"/>
      <c r="AR40" s="399"/>
      <c r="AS40" s="329" t="str">
        <f>IF(B40="","",VLOOKUP(B40,基礎データ!$A$9:$M$158,12,0))</f>
        <v/>
      </c>
      <c r="AT40" s="329"/>
      <c r="AU40" s="329"/>
      <c r="AV40" s="329"/>
      <c r="AW40" s="329"/>
      <c r="AX40" s="329"/>
      <c r="AY40" s="329"/>
      <c r="AZ40" s="329"/>
      <c r="BA40" s="329"/>
      <c r="BB40" s="329"/>
    </row>
    <row r="41" spans="1:54" ht="30" customHeight="1">
      <c r="A41" s="33"/>
      <c r="B41" s="33"/>
      <c r="C41" s="399" t="str">
        <f>IF(A41="","",VLOOKUP(A41,基礎データ!$A$9:$M$158,3,0))</f>
        <v/>
      </c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 t="str">
        <f>IF(A41="","",VLOOKUP(A41,基礎データ!$A$9:$M$158,2,0))</f>
        <v/>
      </c>
      <c r="P41" s="399"/>
      <c r="Q41" s="399"/>
      <c r="R41" s="399"/>
      <c r="S41" s="329" t="str">
        <f>IF(A41="","",VLOOKUP(A41,基礎データ!$A$9:$M$158,12))</f>
        <v/>
      </c>
      <c r="T41" s="329"/>
      <c r="U41" s="329"/>
      <c r="V41" s="329"/>
      <c r="W41" s="329"/>
      <c r="X41" s="329"/>
      <c r="Y41" s="329"/>
      <c r="Z41" s="329"/>
      <c r="AA41" s="329"/>
      <c r="AB41" s="329"/>
      <c r="AC41" s="399" t="str">
        <f>IF(B41="","",VLOOKUP(B41,基礎データ!$A$9:$M$158,3,0))</f>
        <v/>
      </c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 t="str">
        <f>IF(B41="","",VLOOKUP(B41,基礎データ!$A$9:$M$158,2,0))</f>
        <v/>
      </c>
      <c r="AP41" s="399"/>
      <c r="AQ41" s="399"/>
      <c r="AR41" s="399"/>
      <c r="AS41" s="329" t="str">
        <f>IF(B41="","",VLOOKUP(B41,基礎データ!$A$9:$M$158,12,0))</f>
        <v/>
      </c>
      <c r="AT41" s="329"/>
      <c r="AU41" s="329"/>
      <c r="AV41" s="329"/>
      <c r="AW41" s="329"/>
      <c r="AX41" s="329"/>
      <c r="AY41" s="329"/>
      <c r="AZ41" s="329"/>
      <c r="BA41" s="329"/>
      <c r="BB41" s="329"/>
    </row>
    <row r="42" spans="1:54" ht="30" customHeight="1">
      <c r="A42" s="33"/>
      <c r="B42" s="33"/>
      <c r="C42" s="399" t="str">
        <f>IF(A42="","",VLOOKUP(A42,基礎データ!$A$9:$M$158,3,0))</f>
        <v/>
      </c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 t="str">
        <f>IF(A42="","",VLOOKUP(A42,基礎データ!$A$9:$M$158,2,0))</f>
        <v/>
      </c>
      <c r="P42" s="399"/>
      <c r="Q42" s="399"/>
      <c r="R42" s="399"/>
      <c r="S42" s="329" t="str">
        <f>IF(A42="","",VLOOKUP(A42,基礎データ!$A$9:$M$158,12))</f>
        <v/>
      </c>
      <c r="T42" s="329"/>
      <c r="U42" s="329"/>
      <c r="V42" s="329"/>
      <c r="W42" s="329"/>
      <c r="X42" s="329"/>
      <c r="Y42" s="329"/>
      <c r="Z42" s="329"/>
      <c r="AA42" s="329"/>
      <c r="AB42" s="329"/>
      <c r="AC42" s="399" t="str">
        <f>IF(B42="","",VLOOKUP(B42,基礎データ!$A$9:$M$158,3,0))</f>
        <v/>
      </c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 t="str">
        <f>IF(B42="","",VLOOKUP(B42,基礎データ!$A$9:$M$158,2,0))</f>
        <v/>
      </c>
      <c r="AP42" s="399"/>
      <c r="AQ42" s="399"/>
      <c r="AR42" s="399"/>
      <c r="AS42" s="329" t="str">
        <f>IF(B42="","",VLOOKUP(B42,基礎データ!$A$9:$M$158,12,0))</f>
        <v/>
      </c>
      <c r="AT42" s="329"/>
      <c r="AU42" s="329"/>
      <c r="AV42" s="329"/>
      <c r="AW42" s="329"/>
      <c r="AX42" s="329"/>
      <c r="AY42" s="329"/>
      <c r="AZ42" s="329"/>
      <c r="BA42" s="329"/>
      <c r="BB42" s="329"/>
    </row>
    <row r="43" spans="1:54" ht="30" customHeight="1">
      <c r="A43" s="33"/>
      <c r="B43" s="33"/>
      <c r="C43" s="399" t="str">
        <f>IF(A43="","",VLOOKUP(A43,基礎データ!$A$9:$M$158,3,0))</f>
        <v/>
      </c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 t="str">
        <f>IF(A43="","",VLOOKUP(A43,基礎データ!$A$9:$M$158,2,0))</f>
        <v/>
      </c>
      <c r="P43" s="399"/>
      <c r="Q43" s="399"/>
      <c r="R43" s="399"/>
      <c r="S43" s="329" t="str">
        <f>IF(A43="","",VLOOKUP(A43,基礎データ!$A$9:$M$158,12))</f>
        <v/>
      </c>
      <c r="T43" s="329"/>
      <c r="U43" s="329"/>
      <c r="V43" s="329"/>
      <c r="W43" s="329"/>
      <c r="X43" s="329"/>
      <c r="Y43" s="329"/>
      <c r="Z43" s="329"/>
      <c r="AA43" s="329"/>
      <c r="AB43" s="329"/>
      <c r="AC43" s="399" t="str">
        <f>IF(B43="","",VLOOKUP(B43,基礎データ!$A$9:$M$158,3,0))</f>
        <v/>
      </c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 t="str">
        <f>IF(B43="","",VLOOKUP(B43,基礎データ!$A$9:$M$158,2,0))</f>
        <v/>
      </c>
      <c r="AP43" s="399"/>
      <c r="AQ43" s="399"/>
      <c r="AR43" s="399"/>
      <c r="AS43" s="329" t="str">
        <f>IF(B43="","",VLOOKUP(B43,基礎データ!$A$9:$M$158,12,0))</f>
        <v/>
      </c>
      <c r="AT43" s="329"/>
      <c r="AU43" s="329"/>
      <c r="AV43" s="329"/>
      <c r="AW43" s="329"/>
      <c r="AX43" s="329"/>
      <c r="AY43" s="329"/>
      <c r="AZ43" s="329"/>
      <c r="BA43" s="329"/>
      <c r="BB43" s="329"/>
    </row>
    <row r="44" spans="1:54" ht="30" customHeight="1">
      <c r="A44" s="33"/>
      <c r="B44" s="33"/>
      <c r="C44" s="399" t="str">
        <f>IF(A44="","",VLOOKUP(A44,基礎データ!$A$9:$M$158,3,0))</f>
        <v/>
      </c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 t="str">
        <f>IF(A44="","",VLOOKUP(A44,基礎データ!$A$9:$M$158,2,0))</f>
        <v/>
      </c>
      <c r="P44" s="399"/>
      <c r="Q44" s="399"/>
      <c r="R44" s="399"/>
      <c r="S44" s="329" t="str">
        <f>IF(A44="","",VLOOKUP(A44,基礎データ!$A$9:$M$158,12))</f>
        <v/>
      </c>
      <c r="T44" s="329"/>
      <c r="U44" s="329"/>
      <c r="V44" s="329"/>
      <c r="W44" s="329"/>
      <c r="X44" s="329"/>
      <c r="Y44" s="329"/>
      <c r="Z44" s="329"/>
      <c r="AA44" s="329"/>
      <c r="AB44" s="329"/>
      <c r="AC44" s="399" t="str">
        <f>IF(B44="","",VLOOKUP(B44,基礎データ!$A$9:$M$158,3,0))</f>
        <v/>
      </c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 t="str">
        <f>IF(B44="","",VLOOKUP(B44,基礎データ!$A$9:$M$158,2,0))</f>
        <v/>
      </c>
      <c r="AP44" s="399"/>
      <c r="AQ44" s="399"/>
      <c r="AR44" s="399"/>
      <c r="AS44" s="329" t="str">
        <f>IF(B44="","",VLOOKUP(B44,基礎データ!$A$9:$M$158,12,0))</f>
        <v/>
      </c>
      <c r="AT44" s="329"/>
      <c r="AU44" s="329"/>
      <c r="AV44" s="329"/>
      <c r="AW44" s="329"/>
      <c r="AX44" s="329"/>
      <c r="AY44" s="329"/>
      <c r="AZ44" s="329"/>
      <c r="BA44" s="329"/>
      <c r="BB44" s="329"/>
    </row>
    <row r="45" spans="1:54" ht="30" customHeight="1">
      <c r="A45" s="33"/>
      <c r="B45" s="33"/>
      <c r="C45" s="399" t="str">
        <f>IF(A45="","",VLOOKUP(A45,基礎データ!$A$9:$M$158,3,0))</f>
        <v/>
      </c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 t="str">
        <f>IF(A45="","",VLOOKUP(A45,基礎データ!$A$9:$M$158,2,0))</f>
        <v/>
      </c>
      <c r="P45" s="399"/>
      <c r="Q45" s="399"/>
      <c r="R45" s="399"/>
      <c r="S45" s="329" t="str">
        <f>IF(A45="","",VLOOKUP(A45,基礎データ!$A$9:$M$158,12))</f>
        <v/>
      </c>
      <c r="T45" s="329"/>
      <c r="U45" s="329"/>
      <c r="V45" s="329"/>
      <c r="W45" s="329"/>
      <c r="X45" s="329"/>
      <c r="Y45" s="329"/>
      <c r="Z45" s="329"/>
      <c r="AA45" s="329"/>
      <c r="AB45" s="329"/>
      <c r="AC45" s="399" t="str">
        <f>IF(B45="","",VLOOKUP(B45,基礎データ!$A$9:$M$158,3,0))</f>
        <v/>
      </c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 t="str">
        <f>IF(B45="","",VLOOKUP(B45,基礎データ!$A$9:$M$158,2,0))</f>
        <v/>
      </c>
      <c r="AP45" s="399"/>
      <c r="AQ45" s="399"/>
      <c r="AR45" s="399"/>
      <c r="AS45" s="329" t="str">
        <f>IF(B45="","",VLOOKUP(B45,基礎データ!$A$9:$M$158,12,0))</f>
        <v/>
      </c>
      <c r="AT45" s="329"/>
      <c r="AU45" s="329"/>
      <c r="AV45" s="329"/>
      <c r="AW45" s="329"/>
      <c r="AX45" s="329"/>
      <c r="AY45" s="329"/>
      <c r="AZ45" s="329"/>
      <c r="BA45" s="329"/>
      <c r="BB45" s="329"/>
    </row>
    <row r="46" spans="1:54" ht="30" customHeight="1">
      <c r="A46" s="33"/>
      <c r="B46" s="33"/>
      <c r="C46" s="399" t="str">
        <f>IF(A46="","",VLOOKUP(A46,基礎データ!$A$9:$M$158,3,0))</f>
        <v/>
      </c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 t="str">
        <f>IF(A46="","",VLOOKUP(A46,基礎データ!$A$9:$M$158,2,0))</f>
        <v/>
      </c>
      <c r="P46" s="399"/>
      <c r="Q46" s="399"/>
      <c r="R46" s="399"/>
      <c r="S46" s="329" t="str">
        <f>IF(A46="","",VLOOKUP(A46,基礎データ!$A$9:$M$158,12))</f>
        <v/>
      </c>
      <c r="T46" s="329"/>
      <c r="U46" s="329"/>
      <c r="V46" s="329"/>
      <c r="W46" s="329"/>
      <c r="X46" s="329"/>
      <c r="Y46" s="329"/>
      <c r="Z46" s="329"/>
      <c r="AA46" s="329"/>
      <c r="AB46" s="329"/>
      <c r="AC46" s="399" t="str">
        <f>IF(B46="","",VLOOKUP(B46,基礎データ!$A$9:$M$158,3,0))</f>
        <v/>
      </c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 t="str">
        <f>IF(B46="","",VLOOKUP(B46,基礎データ!$A$9:$M$158,2,0))</f>
        <v/>
      </c>
      <c r="AP46" s="399"/>
      <c r="AQ46" s="399"/>
      <c r="AR46" s="399"/>
      <c r="AS46" s="329" t="str">
        <f>IF(B46="","",VLOOKUP(B46,基礎データ!$A$9:$M$158,12,0))</f>
        <v/>
      </c>
      <c r="AT46" s="329"/>
      <c r="AU46" s="329"/>
      <c r="AV46" s="329"/>
      <c r="AW46" s="329"/>
      <c r="AX46" s="329"/>
      <c r="AY46" s="329"/>
      <c r="AZ46" s="329"/>
      <c r="BA46" s="329"/>
      <c r="BB46" s="329"/>
    </row>
    <row r="47" spans="1:54" ht="30" customHeight="1">
      <c r="A47" s="33"/>
      <c r="B47" s="33"/>
      <c r="C47" s="399" t="str">
        <f>IF(A47="","",VLOOKUP(A47,基礎データ!$A$9:$M$158,3,0))</f>
        <v/>
      </c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 t="str">
        <f>IF(A47="","",VLOOKUP(A47,基礎データ!$A$9:$M$158,2,0))</f>
        <v/>
      </c>
      <c r="P47" s="399"/>
      <c r="Q47" s="399"/>
      <c r="R47" s="399"/>
      <c r="S47" s="329" t="str">
        <f>IF(A47="","",VLOOKUP(A47,基礎データ!$A$9:$M$158,12))</f>
        <v/>
      </c>
      <c r="T47" s="329"/>
      <c r="U47" s="329"/>
      <c r="V47" s="329"/>
      <c r="W47" s="329"/>
      <c r="X47" s="329"/>
      <c r="Y47" s="329"/>
      <c r="Z47" s="329"/>
      <c r="AA47" s="329"/>
      <c r="AB47" s="329"/>
      <c r="AC47" s="399" t="str">
        <f>IF(B47="","",VLOOKUP(B47,基礎データ!$A$9:$M$158,3,0))</f>
        <v/>
      </c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 t="str">
        <f>IF(B47="","",VLOOKUP(B47,基礎データ!$A$9:$M$158,2,0))</f>
        <v/>
      </c>
      <c r="AP47" s="399"/>
      <c r="AQ47" s="399"/>
      <c r="AR47" s="399"/>
      <c r="AS47" s="329" t="str">
        <f>IF(B47="","",VLOOKUP(B47,基礎データ!$A$9:$M$158,12,0))</f>
        <v/>
      </c>
      <c r="AT47" s="329"/>
      <c r="AU47" s="329"/>
      <c r="AV47" s="329"/>
      <c r="AW47" s="329"/>
      <c r="AX47" s="329"/>
      <c r="AY47" s="329"/>
      <c r="AZ47" s="329"/>
      <c r="BA47" s="329"/>
      <c r="BB47" s="329"/>
    </row>
    <row r="48" spans="1:54" ht="30" customHeight="1">
      <c r="A48" s="33"/>
      <c r="B48" s="33"/>
      <c r="C48" s="399" t="str">
        <f>IF(A48="","",VLOOKUP(A48,基礎データ!$A$9:$M$158,3,0))</f>
        <v/>
      </c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 t="str">
        <f>IF(A48="","",VLOOKUP(A48,基礎データ!$A$9:$M$158,2,0))</f>
        <v/>
      </c>
      <c r="P48" s="399"/>
      <c r="Q48" s="399"/>
      <c r="R48" s="399"/>
      <c r="S48" s="329" t="str">
        <f>IF(A48="","",VLOOKUP(A48,基礎データ!$A$9:$M$158,12))</f>
        <v/>
      </c>
      <c r="T48" s="329"/>
      <c r="U48" s="329"/>
      <c r="V48" s="329"/>
      <c r="W48" s="329"/>
      <c r="X48" s="329"/>
      <c r="Y48" s="329"/>
      <c r="Z48" s="329"/>
      <c r="AA48" s="329"/>
      <c r="AB48" s="329"/>
      <c r="AC48" s="399" t="str">
        <f>IF(B48="","",VLOOKUP(B48,基礎データ!$A$9:$M$158,3,0))</f>
        <v/>
      </c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 t="str">
        <f>IF(B48="","",VLOOKUP(B48,基礎データ!$A$9:$M$158,2,0))</f>
        <v/>
      </c>
      <c r="AP48" s="399"/>
      <c r="AQ48" s="399"/>
      <c r="AR48" s="399"/>
      <c r="AS48" s="329" t="str">
        <f>IF(B48="","",VLOOKUP(B48,基礎データ!$A$9:$M$158,12,0))</f>
        <v/>
      </c>
      <c r="AT48" s="329"/>
      <c r="AU48" s="329"/>
      <c r="AV48" s="329"/>
      <c r="AW48" s="329"/>
      <c r="AX48" s="329"/>
      <c r="AY48" s="329"/>
      <c r="AZ48" s="329"/>
      <c r="BA48" s="329"/>
      <c r="BB48" s="329"/>
    </row>
    <row r="49" spans="1:54" ht="30" customHeight="1">
      <c r="A49" s="33"/>
      <c r="B49" s="33"/>
      <c r="C49" s="399" t="str">
        <f>IF(A49="","",VLOOKUP(A49,基礎データ!$A$9:$M$158,3,0))</f>
        <v/>
      </c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 t="str">
        <f>IF(A49="","",VLOOKUP(A49,基礎データ!$A$9:$M$158,2,0))</f>
        <v/>
      </c>
      <c r="P49" s="399"/>
      <c r="Q49" s="399"/>
      <c r="R49" s="399"/>
      <c r="S49" s="329" t="str">
        <f>IF(A49="","",VLOOKUP(A49,基礎データ!$A$9:$M$158,12))</f>
        <v/>
      </c>
      <c r="T49" s="329"/>
      <c r="U49" s="329"/>
      <c r="V49" s="329"/>
      <c r="W49" s="329"/>
      <c r="X49" s="329"/>
      <c r="Y49" s="329"/>
      <c r="Z49" s="329"/>
      <c r="AA49" s="329"/>
      <c r="AB49" s="329"/>
      <c r="AC49" s="399" t="str">
        <f>IF(B49="","",VLOOKUP(B49,基礎データ!$A$9:$M$158,3,0))</f>
        <v/>
      </c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 t="str">
        <f>IF(B49="","",VLOOKUP(B49,基礎データ!$A$9:$M$158,2,0))</f>
        <v/>
      </c>
      <c r="AP49" s="399"/>
      <c r="AQ49" s="399"/>
      <c r="AR49" s="399"/>
      <c r="AS49" s="329" t="str">
        <f>IF(B49="","",VLOOKUP(B49,基礎データ!$A$9:$M$158,12,0))</f>
        <v/>
      </c>
      <c r="AT49" s="329"/>
      <c r="AU49" s="329"/>
      <c r="AV49" s="329"/>
      <c r="AW49" s="329"/>
      <c r="AX49" s="329"/>
      <c r="AY49" s="329"/>
      <c r="AZ49" s="329"/>
      <c r="BA49" s="329"/>
      <c r="BB49" s="329"/>
    </row>
    <row r="50" spans="1:54" ht="30" customHeight="1">
      <c r="A50" s="33"/>
      <c r="B50" s="33"/>
      <c r="C50" s="399" t="str">
        <f>IF(A50="","",VLOOKUP(A50,基礎データ!$A$9:$M$158,3,0))</f>
        <v/>
      </c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 t="str">
        <f>IF(A50="","",VLOOKUP(A50,基礎データ!$A$9:$M$158,2,0))</f>
        <v/>
      </c>
      <c r="P50" s="399"/>
      <c r="Q50" s="399"/>
      <c r="R50" s="399"/>
      <c r="S50" s="329" t="str">
        <f>IF(A50="","",VLOOKUP(A50,基礎データ!$A$9:$M$158,12))</f>
        <v/>
      </c>
      <c r="T50" s="329"/>
      <c r="U50" s="329"/>
      <c r="V50" s="329"/>
      <c r="W50" s="329"/>
      <c r="X50" s="329"/>
      <c r="Y50" s="329"/>
      <c r="Z50" s="329"/>
      <c r="AA50" s="329"/>
      <c r="AB50" s="329"/>
      <c r="AC50" s="399" t="str">
        <f>IF(B50="","",VLOOKUP(B50,基礎データ!$A$9:$M$158,3,0))</f>
        <v/>
      </c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 t="str">
        <f>IF(B50="","",VLOOKUP(B50,基礎データ!$A$9:$M$158,2,0))</f>
        <v/>
      </c>
      <c r="AP50" s="399"/>
      <c r="AQ50" s="399"/>
      <c r="AR50" s="399"/>
      <c r="AS50" s="329" t="str">
        <f>IF(B50="","",VLOOKUP(B50,基礎データ!$A$9:$M$158,12,0))</f>
        <v/>
      </c>
      <c r="AT50" s="329"/>
      <c r="AU50" s="329"/>
      <c r="AV50" s="329"/>
      <c r="AW50" s="329"/>
      <c r="AX50" s="329"/>
      <c r="AY50" s="329"/>
      <c r="AZ50" s="329"/>
      <c r="BA50" s="329"/>
      <c r="BB50" s="329"/>
    </row>
    <row r="51" spans="1:54" ht="30" customHeight="1">
      <c r="A51" s="33"/>
      <c r="B51" s="33"/>
      <c r="C51" s="399" t="str">
        <f>IF(A51="","",VLOOKUP(A51,基礎データ!$A$9:$M$158,3,0))</f>
        <v/>
      </c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 t="str">
        <f>IF(A51="","",VLOOKUP(A51,基礎データ!$A$9:$M$158,2,0))</f>
        <v/>
      </c>
      <c r="P51" s="399"/>
      <c r="Q51" s="399"/>
      <c r="R51" s="399"/>
      <c r="S51" s="329" t="str">
        <f>IF(A51="","",VLOOKUP(A51,基礎データ!$A$9:$M$158,12))</f>
        <v/>
      </c>
      <c r="T51" s="329"/>
      <c r="U51" s="329"/>
      <c r="V51" s="329"/>
      <c r="W51" s="329"/>
      <c r="X51" s="329"/>
      <c r="Y51" s="329"/>
      <c r="Z51" s="329"/>
      <c r="AA51" s="329"/>
      <c r="AB51" s="329"/>
      <c r="AC51" s="399" t="str">
        <f>IF(B51="","",VLOOKUP(B51,基礎データ!$A$9:$M$158,3,0))</f>
        <v/>
      </c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 t="str">
        <f>IF(B51="","",VLOOKUP(B51,基礎データ!$A$9:$M$158,2,0))</f>
        <v/>
      </c>
      <c r="AP51" s="399"/>
      <c r="AQ51" s="399"/>
      <c r="AR51" s="399"/>
      <c r="AS51" s="329" t="str">
        <f>IF(B51="","",VLOOKUP(B51,基礎データ!$A$9:$M$158,12,0))</f>
        <v/>
      </c>
      <c r="AT51" s="329"/>
      <c r="AU51" s="329"/>
      <c r="AV51" s="329"/>
      <c r="AW51" s="329"/>
      <c r="AX51" s="329"/>
      <c r="AY51" s="329"/>
      <c r="AZ51" s="329"/>
      <c r="BA51" s="329"/>
      <c r="BB51" s="329"/>
    </row>
    <row r="52" spans="1:54" ht="30" customHeight="1">
      <c r="A52" s="33"/>
      <c r="B52" s="33"/>
      <c r="C52" s="399" t="str">
        <f>IF(A52="","",VLOOKUP(A52,基礎データ!$A$9:$M$158,3,0))</f>
        <v/>
      </c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 t="str">
        <f>IF(A52="","",VLOOKUP(A52,基礎データ!$A$9:$M$158,2,0))</f>
        <v/>
      </c>
      <c r="P52" s="399"/>
      <c r="Q52" s="399"/>
      <c r="R52" s="399"/>
      <c r="S52" s="329" t="str">
        <f>IF(A52="","",VLOOKUP(A52,基礎データ!$A$9:$M$158,12))</f>
        <v/>
      </c>
      <c r="T52" s="329"/>
      <c r="U52" s="329"/>
      <c r="V52" s="329"/>
      <c r="W52" s="329"/>
      <c r="X52" s="329"/>
      <c r="Y52" s="329"/>
      <c r="Z52" s="329"/>
      <c r="AA52" s="329"/>
      <c r="AB52" s="329"/>
      <c r="AC52" s="399" t="str">
        <f>IF(B52="","",VLOOKUP(B52,基礎データ!$A$9:$M$158,3,0))</f>
        <v/>
      </c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 t="str">
        <f>IF(B52="","",VLOOKUP(B52,基礎データ!$A$9:$M$158,2,0))</f>
        <v/>
      </c>
      <c r="AP52" s="399"/>
      <c r="AQ52" s="399"/>
      <c r="AR52" s="399"/>
      <c r="AS52" s="329" t="str">
        <f>IF(B52="","",VLOOKUP(B52,基礎データ!$A$9:$M$158,12,0))</f>
        <v/>
      </c>
      <c r="AT52" s="329"/>
      <c r="AU52" s="329"/>
      <c r="AV52" s="329"/>
      <c r="AW52" s="329"/>
      <c r="AX52" s="329"/>
      <c r="AY52" s="329"/>
      <c r="AZ52" s="329"/>
      <c r="BA52" s="329"/>
      <c r="BB52" s="329"/>
    </row>
    <row r="53" spans="1:54" ht="30" customHeight="1">
      <c r="A53" s="33"/>
      <c r="B53" s="33"/>
      <c r="C53" s="399" t="str">
        <f>IF(A53="","",VLOOKUP(A53,基礎データ!$A$9:$M$158,3,0))</f>
        <v/>
      </c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 t="str">
        <f>IF(A53="","",VLOOKUP(A53,基礎データ!$A$9:$M$158,2,0))</f>
        <v/>
      </c>
      <c r="P53" s="399"/>
      <c r="Q53" s="399"/>
      <c r="R53" s="399"/>
      <c r="S53" s="329" t="str">
        <f>IF(A53="","",VLOOKUP(A53,基礎データ!$A$9:$M$158,12))</f>
        <v/>
      </c>
      <c r="T53" s="329"/>
      <c r="U53" s="329"/>
      <c r="V53" s="329"/>
      <c r="W53" s="329"/>
      <c r="X53" s="329"/>
      <c r="Y53" s="329"/>
      <c r="Z53" s="329"/>
      <c r="AA53" s="329"/>
      <c r="AB53" s="329"/>
      <c r="AC53" s="399" t="str">
        <f>IF(B53="","",VLOOKUP(B53,基礎データ!$A$9:$M$158,3,0))</f>
        <v/>
      </c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 t="str">
        <f>IF(B53="","",VLOOKUP(B53,基礎データ!$A$9:$M$158,2,0))</f>
        <v/>
      </c>
      <c r="AP53" s="399"/>
      <c r="AQ53" s="399"/>
      <c r="AR53" s="399"/>
      <c r="AS53" s="329" t="str">
        <f>IF(B53="","",VLOOKUP(B53,基礎データ!$A$9:$M$158,12,0))</f>
        <v/>
      </c>
      <c r="AT53" s="329"/>
      <c r="AU53" s="329"/>
      <c r="AV53" s="329"/>
      <c r="AW53" s="329"/>
      <c r="AX53" s="329"/>
      <c r="AY53" s="329"/>
      <c r="AZ53" s="329"/>
      <c r="BA53" s="329"/>
      <c r="BB53" s="329"/>
    </row>
    <row r="54" spans="1:54" ht="30" customHeight="1">
      <c r="A54" s="33"/>
      <c r="B54" s="33"/>
      <c r="C54" s="399" t="str">
        <f>IF(A54="","",VLOOKUP(A54,基礎データ!$A$9:$M$158,3,0))</f>
        <v/>
      </c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 t="str">
        <f>IF(A54="","",VLOOKUP(A54,基礎データ!$A$9:$M$158,2,0))</f>
        <v/>
      </c>
      <c r="P54" s="399"/>
      <c r="Q54" s="399"/>
      <c r="R54" s="399"/>
      <c r="S54" s="329" t="str">
        <f>IF(A54="","",VLOOKUP(A54,基礎データ!$A$9:$M$158,12))</f>
        <v/>
      </c>
      <c r="T54" s="329"/>
      <c r="U54" s="329"/>
      <c r="V54" s="329"/>
      <c r="W54" s="329"/>
      <c r="X54" s="329"/>
      <c r="Y54" s="329"/>
      <c r="Z54" s="329"/>
      <c r="AA54" s="329"/>
      <c r="AB54" s="329"/>
      <c r="AC54" s="399" t="str">
        <f>IF(B54="","",VLOOKUP(B54,基礎データ!$A$9:$M$158,3,0))</f>
        <v/>
      </c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 t="str">
        <f>IF(B54="","",VLOOKUP(B54,基礎データ!$A$9:$M$158,2,0))</f>
        <v/>
      </c>
      <c r="AP54" s="399"/>
      <c r="AQ54" s="399"/>
      <c r="AR54" s="399"/>
      <c r="AS54" s="329" t="str">
        <f>IF(B54="","",VLOOKUP(B54,基礎データ!$A$9:$M$158,12,0))</f>
        <v/>
      </c>
      <c r="AT54" s="329"/>
      <c r="AU54" s="329"/>
      <c r="AV54" s="329"/>
      <c r="AW54" s="329"/>
      <c r="AX54" s="329"/>
      <c r="AY54" s="329"/>
      <c r="AZ54" s="329"/>
      <c r="BA54" s="329"/>
      <c r="BB54" s="329"/>
    </row>
    <row r="55" spans="1:54" ht="30" customHeight="1">
      <c r="A55" s="33"/>
      <c r="B55" s="33"/>
      <c r="C55" s="399" t="str">
        <f>IF(A55="","",VLOOKUP(A55,基礎データ!$A$9:$M$158,3,0))</f>
        <v/>
      </c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 t="str">
        <f>IF(A55="","",VLOOKUP(A55,基礎データ!$A$9:$M$158,2,0))</f>
        <v/>
      </c>
      <c r="P55" s="399"/>
      <c r="Q55" s="399"/>
      <c r="R55" s="399"/>
      <c r="S55" s="329" t="str">
        <f>IF(A55="","",VLOOKUP(A55,基礎データ!$A$9:$M$158,12))</f>
        <v/>
      </c>
      <c r="T55" s="329"/>
      <c r="U55" s="329"/>
      <c r="V55" s="329"/>
      <c r="W55" s="329"/>
      <c r="X55" s="329"/>
      <c r="Y55" s="329"/>
      <c r="Z55" s="329"/>
      <c r="AA55" s="329"/>
      <c r="AB55" s="329"/>
      <c r="AC55" s="399" t="str">
        <f>IF(B55="","",VLOOKUP(B55,基礎データ!$A$9:$M$158,3,0))</f>
        <v/>
      </c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 t="str">
        <f>IF(B55="","",VLOOKUP(B55,基礎データ!$A$9:$M$158,2,0))</f>
        <v/>
      </c>
      <c r="AP55" s="399"/>
      <c r="AQ55" s="399"/>
      <c r="AR55" s="399"/>
      <c r="AS55" s="329" t="str">
        <f>IF(B55="","",VLOOKUP(B55,基礎データ!$A$9:$M$158,12,0))</f>
        <v/>
      </c>
      <c r="AT55" s="329"/>
      <c r="AU55" s="329"/>
      <c r="AV55" s="329"/>
      <c r="AW55" s="329"/>
      <c r="AX55" s="329"/>
      <c r="AY55" s="329"/>
      <c r="AZ55" s="329"/>
      <c r="BA55" s="329"/>
      <c r="BB55" s="329"/>
    </row>
    <row r="56" spans="1:54" ht="30" customHeight="1">
      <c r="A56" s="33"/>
      <c r="B56" s="33"/>
      <c r="C56" s="399" t="str">
        <f>IF(A56="","",VLOOKUP(A56,基礎データ!$A$9:$M$158,3,0))</f>
        <v/>
      </c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 t="str">
        <f>IF(A56="","",VLOOKUP(A56,基礎データ!$A$9:$M$158,2,0))</f>
        <v/>
      </c>
      <c r="P56" s="399"/>
      <c r="Q56" s="399"/>
      <c r="R56" s="399"/>
      <c r="S56" s="329" t="str">
        <f>IF(A56="","",VLOOKUP(A56,基礎データ!$A$9:$M$158,12))</f>
        <v/>
      </c>
      <c r="T56" s="329"/>
      <c r="U56" s="329"/>
      <c r="V56" s="329"/>
      <c r="W56" s="329"/>
      <c r="X56" s="329"/>
      <c r="Y56" s="329"/>
      <c r="Z56" s="329"/>
      <c r="AA56" s="329"/>
      <c r="AB56" s="329"/>
      <c r="AC56" s="399" t="str">
        <f>IF(B56="","",VLOOKUP(B56,基礎データ!$A$9:$M$158,3,0))</f>
        <v/>
      </c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 t="str">
        <f>IF(B56="","",VLOOKUP(B56,基礎データ!$A$9:$M$158,2,0))</f>
        <v/>
      </c>
      <c r="AP56" s="399"/>
      <c r="AQ56" s="399"/>
      <c r="AR56" s="399"/>
      <c r="AS56" s="329" t="str">
        <f>IF(B56="","",VLOOKUP(B56,基礎データ!$A$9:$M$158,12,0))</f>
        <v/>
      </c>
      <c r="AT56" s="329"/>
      <c r="AU56" s="329"/>
      <c r="AV56" s="329"/>
      <c r="AW56" s="329"/>
      <c r="AX56" s="329"/>
      <c r="AY56" s="329"/>
      <c r="AZ56" s="329"/>
      <c r="BA56" s="329"/>
      <c r="BB56" s="329"/>
    </row>
    <row r="57" spans="1:54" ht="30" customHeight="1">
      <c r="A57" s="33"/>
      <c r="B57" s="33"/>
      <c r="C57" s="399" t="str">
        <f>IF(A57="","",VLOOKUP(A57,基礎データ!$A$9:$M$158,3,0))</f>
        <v/>
      </c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 t="str">
        <f>IF(A57="","",VLOOKUP(A57,基礎データ!$A$9:$M$158,2,0))</f>
        <v/>
      </c>
      <c r="P57" s="399"/>
      <c r="Q57" s="399"/>
      <c r="R57" s="399"/>
      <c r="S57" s="329" t="str">
        <f>IF(A57="","",VLOOKUP(A57,基礎データ!$A$9:$M$158,12))</f>
        <v/>
      </c>
      <c r="T57" s="329"/>
      <c r="U57" s="329"/>
      <c r="V57" s="329"/>
      <c r="W57" s="329"/>
      <c r="X57" s="329"/>
      <c r="Y57" s="329"/>
      <c r="Z57" s="329"/>
      <c r="AA57" s="329"/>
      <c r="AB57" s="329"/>
      <c r="AC57" s="399" t="str">
        <f>IF(B57="","",VLOOKUP(B57,基礎データ!$A$9:$M$158,3,0))</f>
        <v/>
      </c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 t="str">
        <f>IF(B57="","",VLOOKUP(B57,基礎データ!$A$9:$M$158,2,0))</f>
        <v/>
      </c>
      <c r="AP57" s="399"/>
      <c r="AQ57" s="399"/>
      <c r="AR57" s="399"/>
      <c r="AS57" s="329" t="str">
        <f>IF(B57="","",VLOOKUP(B57,基礎データ!$A$9:$M$158,12,0))</f>
        <v/>
      </c>
      <c r="AT57" s="329"/>
      <c r="AU57" s="329"/>
      <c r="AV57" s="329"/>
      <c r="AW57" s="329"/>
      <c r="AX57" s="329"/>
      <c r="AY57" s="329"/>
      <c r="AZ57" s="329"/>
      <c r="BA57" s="329"/>
      <c r="BB57" s="329"/>
    </row>
    <row r="58" spans="1:54" ht="30" customHeight="1">
      <c r="A58" s="33"/>
      <c r="B58" s="33"/>
      <c r="C58" s="399" t="str">
        <f>IF(A58="","",VLOOKUP(A58,基礎データ!$A$9:$M$158,3,0))</f>
        <v/>
      </c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 t="str">
        <f>IF(A58="","",VLOOKUP(A58,基礎データ!$A$9:$M$158,2,0))</f>
        <v/>
      </c>
      <c r="P58" s="399"/>
      <c r="Q58" s="399"/>
      <c r="R58" s="399"/>
      <c r="S58" s="329" t="str">
        <f>IF(A58="","",VLOOKUP(A58,基礎データ!$A$9:$M$158,12))</f>
        <v/>
      </c>
      <c r="T58" s="329"/>
      <c r="U58" s="329"/>
      <c r="V58" s="329"/>
      <c r="W58" s="329"/>
      <c r="X58" s="329"/>
      <c r="Y58" s="329"/>
      <c r="Z58" s="329"/>
      <c r="AA58" s="329"/>
      <c r="AB58" s="329"/>
      <c r="AC58" s="399" t="str">
        <f>IF(B58="","",VLOOKUP(B58,基礎データ!$A$9:$M$158,3,0))</f>
        <v/>
      </c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 t="str">
        <f>IF(B58="","",VLOOKUP(B58,基礎データ!$A$9:$M$158,2,0))</f>
        <v/>
      </c>
      <c r="AP58" s="399"/>
      <c r="AQ58" s="399"/>
      <c r="AR58" s="399"/>
      <c r="AS58" s="329" t="str">
        <f>IF(B58="","",VLOOKUP(B58,基礎データ!$A$9:$M$158,12,0))</f>
        <v/>
      </c>
      <c r="AT58" s="329"/>
      <c r="AU58" s="329"/>
      <c r="AV58" s="329"/>
      <c r="AW58" s="329"/>
      <c r="AX58" s="329"/>
      <c r="AY58" s="329"/>
      <c r="AZ58" s="329"/>
      <c r="BA58" s="329"/>
      <c r="BB58" s="329"/>
    </row>
    <row r="59" spans="1:54" ht="30" customHeight="1">
      <c r="A59" s="33"/>
      <c r="B59" s="33"/>
      <c r="C59" s="399" t="str">
        <f>IF(A59="","",VLOOKUP(A59,基礎データ!$A$9:$M$158,3,0))</f>
        <v/>
      </c>
      <c r="D59" s="399"/>
      <c r="E59" s="399"/>
      <c r="F59" s="399"/>
      <c r="G59" s="399"/>
      <c r="H59" s="399"/>
      <c r="I59" s="399"/>
      <c r="J59" s="399"/>
      <c r="K59" s="399"/>
      <c r="L59" s="399"/>
      <c r="M59" s="399"/>
      <c r="N59" s="399"/>
      <c r="O59" s="399" t="str">
        <f>IF(A59="","",VLOOKUP(A59,基礎データ!$A$9:$M$158,2,0))</f>
        <v/>
      </c>
      <c r="P59" s="399"/>
      <c r="Q59" s="399"/>
      <c r="R59" s="399"/>
      <c r="S59" s="329" t="str">
        <f>IF(A59="","",VLOOKUP(A59,基礎データ!$A$9:$M$158,12))</f>
        <v/>
      </c>
      <c r="T59" s="329"/>
      <c r="U59" s="329"/>
      <c r="V59" s="329"/>
      <c r="W59" s="329"/>
      <c r="X59" s="329"/>
      <c r="Y59" s="329"/>
      <c r="Z59" s="329"/>
      <c r="AA59" s="329"/>
      <c r="AB59" s="329"/>
      <c r="AC59" s="399" t="str">
        <f>IF(B59="","",VLOOKUP(B59,基礎データ!$A$9:$M$158,3,0))</f>
        <v/>
      </c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 t="str">
        <f>IF(B59="","",VLOOKUP(B59,基礎データ!$A$9:$M$158,2,0))</f>
        <v/>
      </c>
      <c r="AP59" s="399"/>
      <c r="AQ59" s="399"/>
      <c r="AR59" s="399"/>
      <c r="AS59" s="329" t="str">
        <f>IF(B59="","",VLOOKUP(B59,基礎データ!$A$9:$M$158,12,0))</f>
        <v/>
      </c>
      <c r="AT59" s="329"/>
      <c r="AU59" s="329"/>
      <c r="AV59" s="329"/>
      <c r="AW59" s="329"/>
      <c r="AX59" s="329"/>
      <c r="AY59" s="329"/>
      <c r="AZ59" s="329"/>
      <c r="BA59" s="329"/>
      <c r="BB59" s="329"/>
    </row>
    <row r="61" spans="1:54" ht="37.950000000000003" customHeight="1">
      <c r="O61" s="600" t="s">
        <v>81</v>
      </c>
      <c r="P61" s="601"/>
      <c r="Q61" s="601"/>
      <c r="R61" s="601"/>
      <c r="S61" s="601"/>
      <c r="T61" s="601"/>
      <c r="U61" s="601"/>
      <c r="V61" s="601"/>
      <c r="W61" s="601"/>
      <c r="X61" s="601"/>
      <c r="Y61" s="601"/>
      <c r="Z61" s="601"/>
      <c r="AA61" s="601"/>
      <c r="AB61" s="601"/>
      <c r="AC61" s="601"/>
      <c r="AD61" s="601"/>
      <c r="AE61" s="601"/>
      <c r="AF61" s="601"/>
      <c r="AG61" s="601"/>
      <c r="AH61" s="601"/>
      <c r="AI61" s="601"/>
      <c r="AJ61" s="601"/>
      <c r="AK61" s="601"/>
      <c r="AL61" s="601"/>
      <c r="AM61" s="601"/>
      <c r="AN61" s="601"/>
      <c r="AO61" s="339" t="s">
        <v>82</v>
      </c>
      <c r="AP61" s="339"/>
      <c r="AQ61" s="339"/>
      <c r="AR61" s="339"/>
      <c r="AS61" s="339"/>
      <c r="AT61" s="339"/>
      <c r="AU61" s="339"/>
      <c r="AV61" s="339"/>
      <c r="AW61" s="339"/>
      <c r="AX61" s="339"/>
      <c r="AY61" s="339"/>
      <c r="AZ61" s="339"/>
    </row>
    <row r="62" spans="1:54" ht="15" customHeight="1">
      <c r="C62" s="608" t="s">
        <v>17</v>
      </c>
      <c r="D62" s="609"/>
      <c r="E62" s="609"/>
      <c r="F62" s="609"/>
      <c r="G62" s="610"/>
      <c r="H62" s="602">
        <f>基礎データ!$D$2</f>
        <v>0</v>
      </c>
      <c r="I62" s="603"/>
      <c r="J62" s="603"/>
      <c r="K62" s="603"/>
      <c r="L62" s="603"/>
      <c r="M62" s="603"/>
      <c r="N62" s="603"/>
      <c r="O62" s="603"/>
      <c r="P62" s="603"/>
      <c r="Q62" s="603"/>
      <c r="R62" s="603"/>
      <c r="S62" s="603"/>
      <c r="T62" s="603"/>
      <c r="U62" s="603"/>
      <c r="V62" s="603"/>
      <c r="W62" s="603"/>
      <c r="X62" s="603"/>
      <c r="Y62" s="603"/>
      <c r="Z62" s="603"/>
      <c r="AA62" s="603"/>
      <c r="AB62" s="604"/>
      <c r="AC62" s="608" t="s">
        <v>18</v>
      </c>
      <c r="AD62" s="609"/>
      <c r="AE62" s="609"/>
      <c r="AF62" s="609"/>
      <c r="AG62" s="610"/>
      <c r="AH62" s="409">
        <f>基礎データ!$D$3</f>
        <v>0</v>
      </c>
      <c r="AI62" s="410"/>
      <c r="AJ62" s="410"/>
      <c r="AK62" s="410"/>
      <c r="AL62" s="410"/>
      <c r="AM62" s="410"/>
      <c r="AN62" s="410"/>
      <c r="AO62" s="410"/>
      <c r="AP62" s="410"/>
      <c r="AQ62" s="410"/>
      <c r="AR62" s="410"/>
      <c r="AS62" s="410"/>
      <c r="AT62" s="410"/>
      <c r="AU62" s="410"/>
      <c r="AV62" s="410"/>
      <c r="AW62" s="410"/>
      <c r="AX62" s="410"/>
      <c r="AY62" s="410"/>
      <c r="AZ62" s="410"/>
      <c r="BA62" s="410"/>
      <c r="BB62" s="617"/>
    </row>
    <row r="63" spans="1:54" ht="15" customHeight="1">
      <c r="C63" s="250"/>
      <c r="D63" s="251"/>
      <c r="E63" s="251"/>
      <c r="F63" s="251"/>
      <c r="G63" s="252"/>
      <c r="H63" s="583"/>
      <c r="I63" s="584"/>
      <c r="J63" s="584"/>
      <c r="K63" s="584"/>
      <c r="L63" s="584"/>
      <c r="M63" s="584"/>
      <c r="N63" s="584"/>
      <c r="O63" s="584"/>
      <c r="P63" s="584"/>
      <c r="Q63" s="584"/>
      <c r="R63" s="584"/>
      <c r="S63" s="584"/>
      <c r="T63" s="584"/>
      <c r="U63" s="584"/>
      <c r="V63" s="584"/>
      <c r="W63" s="584"/>
      <c r="X63" s="584"/>
      <c r="Y63" s="584"/>
      <c r="Z63" s="584"/>
      <c r="AA63" s="584"/>
      <c r="AB63" s="605"/>
      <c r="AC63" s="250"/>
      <c r="AD63" s="251"/>
      <c r="AE63" s="251"/>
      <c r="AF63" s="251"/>
      <c r="AG63" s="252"/>
      <c r="AH63" s="494"/>
      <c r="AI63" s="495"/>
      <c r="AJ63" s="495"/>
      <c r="AK63" s="495"/>
      <c r="AL63" s="495"/>
      <c r="AM63" s="495"/>
      <c r="AN63" s="495"/>
      <c r="AO63" s="495"/>
      <c r="AP63" s="495"/>
      <c r="AQ63" s="495"/>
      <c r="AR63" s="495"/>
      <c r="AS63" s="495"/>
      <c r="AT63" s="495"/>
      <c r="AU63" s="495"/>
      <c r="AV63" s="495"/>
      <c r="AW63" s="495"/>
      <c r="AX63" s="495"/>
      <c r="AY63" s="495"/>
      <c r="AZ63" s="495"/>
      <c r="BA63" s="495"/>
      <c r="BB63" s="496"/>
    </row>
    <row r="64" spans="1:54" ht="30" customHeight="1">
      <c r="C64" s="607" t="s">
        <v>77</v>
      </c>
      <c r="D64" s="607"/>
      <c r="E64" s="607"/>
      <c r="F64" s="607"/>
      <c r="G64" s="607"/>
      <c r="H64" s="606">
        <f>基礎データ!$D$4</f>
        <v>0</v>
      </c>
      <c r="I64" s="606"/>
      <c r="J64" s="606"/>
      <c r="K64" s="606"/>
      <c r="L64" s="606"/>
      <c r="M64" s="606"/>
      <c r="N64" s="606"/>
      <c r="O64" s="606"/>
      <c r="P64" s="606"/>
      <c r="Q64" s="606"/>
      <c r="R64" s="606"/>
      <c r="S64" s="606"/>
      <c r="T64" s="606"/>
      <c r="U64" s="607" t="s">
        <v>3</v>
      </c>
      <c r="V64" s="607"/>
      <c r="W64" s="607"/>
      <c r="X64" s="607"/>
      <c r="Y64" s="607"/>
      <c r="Z64" s="606">
        <f>基礎データ!$D$5</f>
        <v>0</v>
      </c>
      <c r="AA64" s="606"/>
      <c r="AB64" s="606"/>
      <c r="AC64" s="606"/>
      <c r="AD64" s="606"/>
      <c r="AE64" s="606"/>
      <c r="AF64" s="606"/>
      <c r="AG64" s="606"/>
      <c r="AH64" s="606"/>
      <c r="AI64" s="606"/>
      <c r="AJ64" s="606"/>
      <c r="AK64" s="606"/>
      <c r="AL64" s="607" t="s">
        <v>0</v>
      </c>
      <c r="AM64" s="607"/>
      <c r="AN64" s="607"/>
      <c r="AO64" s="607"/>
      <c r="AP64" s="607"/>
      <c r="AQ64" s="606">
        <f>基礎データ!$D$6</f>
        <v>0</v>
      </c>
      <c r="AR64" s="606"/>
      <c r="AS64" s="606"/>
      <c r="AT64" s="606"/>
      <c r="AU64" s="606"/>
      <c r="AV64" s="606"/>
      <c r="AW64" s="606"/>
      <c r="AX64" s="606"/>
      <c r="AY64" s="606"/>
      <c r="AZ64" s="606"/>
      <c r="BA64" s="606"/>
      <c r="BB64" s="606"/>
    </row>
    <row r="65" spans="1:54" ht="22.95" customHeight="1">
      <c r="C65" s="607" t="s">
        <v>78</v>
      </c>
      <c r="D65" s="607"/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148" t="s">
        <v>1</v>
      </c>
      <c r="P65" s="148"/>
      <c r="Q65" s="148"/>
      <c r="R65" s="148"/>
      <c r="S65" s="148" t="s">
        <v>80</v>
      </c>
      <c r="T65" s="148"/>
      <c r="U65" s="148"/>
      <c r="V65" s="148"/>
      <c r="W65" s="148"/>
      <c r="X65" s="148"/>
      <c r="Y65" s="148"/>
      <c r="Z65" s="148"/>
      <c r="AA65" s="148"/>
      <c r="AB65" s="148"/>
      <c r="AC65" s="607" t="s">
        <v>78</v>
      </c>
      <c r="AD65" s="607"/>
      <c r="AE65" s="607"/>
      <c r="AF65" s="607"/>
      <c r="AG65" s="607"/>
      <c r="AH65" s="607"/>
      <c r="AI65" s="607"/>
      <c r="AJ65" s="607"/>
      <c r="AK65" s="607"/>
      <c r="AL65" s="607"/>
      <c r="AM65" s="607"/>
      <c r="AN65" s="607"/>
      <c r="AO65" s="148" t="s">
        <v>1</v>
      </c>
      <c r="AP65" s="148"/>
      <c r="AQ65" s="148"/>
      <c r="AR65" s="148"/>
      <c r="AS65" s="148" t="s">
        <v>80</v>
      </c>
      <c r="AT65" s="148"/>
      <c r="AU65" s="148"/>
      <c r="AV65" s="148"/>
      <c r="AW65" s="148"/>
      <c r="AX65" s="148"/>
      <c r="AY65" s="148"/>
      <c r="AZ65" s="148"/>
      <c r="BA65" s="148"/>
      <c r="BB65" s="148"/>
    </row>
    <row r="66" spans="1:54" ht="30" customHeight="1">
      <c r="A66" s="33"/>
      <c r="B66" s="33"/>
      <c r="C66" s="399" t="str">
        <f>IF(A66="","",VLOOKUP(A66,基礎データ!$A$9:$M$150,3,0))</f>
        <v/>
      </c>
      <c r="D66" s="399"/>
      <c r="E66" s="399"/>
      <c r="F66" s="399"/>
      <c r="G66" s="399"/>
      <c r="H66" s="399"/>
      <c r="I66" s="399"/>
      <c r="J66" s="399"/>
      <c r="K66" s="399"/>
      <c r="L66" s="399"/>
      <c r="M66" s="399"/>
      <c r="N66" s="399"/>
      <c r="O66" s="399" t="str">
        <f>IF(A66="","",VLOOKUP(A66,基礎データ!$A$9:$M$150,2,0))</f>
        <v/>
      </c>
      <c r="P66" s="399"/>
      <c r="Q66" s="399"/>
      <c r="R66" s="399"/>
      <c r="S66" s="329" t="str">
        <f>IF(A66="","",VLOOKUP(A66,基礎データ!$A$9:$M$150,12))</f>
        <v/>
      </c>
      <c r="T66" s="329"/>
      <c r="U66" s="329"/>
      <c r="V66" s="329"/>
      <c r="W66" s="329"/>
      <c r="X66" s="329"/>
      <c r="Y66" s="329"/>
      <c r="Z66" s="329"/>
      <c r="AA66" s="329"/>
      <c r="AB66" s="329"/>
      <c r="AC66" s="399" t="str">
        <f>IF(B66="","",VLOOKUP(B66,基礎データ!$A$9:$M$150,3,0))</f>
        <v/>
      </c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 t="str">
        <f>IF(B66="","",VLOOKUP(B66,基礎データ!$A$9:$M$150,2,0))</f>
        <v/>
      </c>
      <c r="AP66" s="399"/>
      <c r="AQ66" s="399"/>
      <c r="AR66" s="399"/>
      <c r="AS66" s="329" t="str">
        <f>IF(B66="","",VLOOKUP(B66,基礎データ!$A$9:$M$150,12,0))</f>
        <v/>
      </c>
      <c r="AT66" s="329"/>
      <c r="AU66" s="329"/>
      <c r="AV66" s="329"/>
      <c r="AW66" s="329"/>
      <c r="AX66" s="329"/>
      <c r="AY66" s="329"/>
      <c r="AZ66" s="329"/>
      <c r="BA66" s="329"/>
      <c r="BB66" s="329"/>
    </row>
    <row r="67" spans="1:54" ht="30" customHeight="1">
      <c r="A67" s="33"/>
      <c r="B67" s="33"/>
      <c r="C67" s="399" t="str">
        <f>IF(A67="","",VLOOKUP(A67,基礎データ!$A$9:$M$150,3,0))</f>
        <v/>
      </c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 t="str">
        <f>IF(A67="","",VLOOKUP(A67,基礎データ!$A$9:$M$150,2,0))</f>
        <v/>
      </c>
      <c r="P67" s="399"/>
      <c r="Q67" s="399"/>
      <c r="R67" s="399"/>
      <c r="S67" s="329" t="str">
        <f>IF(A67="","",VLOOKUP(A67,基礎データ!$A$9:$M$150,12))</f>
        <v/>
      </c>
      <c r="T67" s="329"/>
      <c r="U67" s="329"/>
      <c r="V67" s="329"/>
      <c r="W67" s="329"/>
      <c r="X67" s="329"/>
      <c r="Y67" s="329"/>
      <c r="Z67" s="329"/>
      <c r="AA67" s="329"/>
      <c r="AB67" s="329"/>
      <c r="AC67" s="399" t="str">
        <f>IF(B67="","",VLOOKUP(B67,基礎データ!$A$9:$M$150,3,0))</f>
        <v/>
      </c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 t="str">
        <f>IF(B67="","",VLOOKUP(B67,基礎データ!$A$9:$M$150,2,0))</f>
        <v/>
      </c>
      <c r="AP67" s="399"/>
      <c r="AQ67" s="399"/>
      <c r="AR67" s="399"/>
      <c r="AS67" s="329" t="str">
        <f>IF(B67="","",VLOOKUP(B67,基礎データ!$A$9:$M$150,12,0))</f>
        <v/>
      </c>
      <c r="AT67" s="329"/>
      <c r="AU67" s="329"/>
      <c r="AV67" s="329"/>
      <c r="AW67" s="329"/>
      <c r="AX67" s="329"/>
      <c r="AY67" s="329"/>
      <c r="AZ67" s="329"/>
      <c r="BA67" s="329"/>
      <c r="BB67" s="329"/>
    </row>
    <row r="68" spans="1:54" ht="30" customHeight="1">
      <c r="A68" s="33"/>
      <c r="B68" s="33"/>
      <c r="C68" s="399" t="str">
        <f>IF(A68="","",VLOOKUP(A68,基礎データ!$A$9:$M$150,3,0))</f>
        <v/>
      </c>
      <c r="D68" s="399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 t="str">
        <f>IF(A68="","",VLOOKUP(A68,基礎データ!$A$9:$M$150,2,0))</f>
        <v/>
      </c>
      <c r="P68" s="399"/>
      <c r="Q68" s="399"/>
      <c r="R68" s="399"/>
      <c r="S68" s="329" t="str">
        <f>IF(A68="","",VLOOKUP(A68,基礎データ!$A$9:$M$150,12))</f>
        <v/>
      </c>
      <c r="T68" s="329"/>
      <c r="U68" s="329"/>
      <c r="V68" s="329"/>
      <c r="W68" s="329"/>
      <c r="X68" s="329"/>
      <c r="Y68" s="329"/>
      <c r="Z68" s="329"/>
      <c r="AA68" s="329"/>
      <c r="AB68" s="329"/>
      <c r="AC68" s="399" t="str">
        <f>IF(B68="","",VLOOKUP(B68,基礎データ!$A$9:$M$150,3,0))</f>
        <v/>
      </c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 t="str">
        <f>IF(B68="","",VLOOKUP(B68,基礎データ!$A$9:$M$150,2,0))</f>
        <v/>
      </c>
      <c r="AP68" s="399"/>
      <c r="AQ68" s="399"/>
      <c r="AR68" s="399"/>
      <c r="AS68" s="329" t="str">
        <f>IF(B68="","",VLOOKUP(B68,基礎データ!$A$9:$M$150,12,0))</f>
        <v/>
      </c>
      <c r="AT68" s="329"/>
      <c r="AU68" s="329"/>
      <c r="AV68" s="329"/>
      <c r="AW68" s="329"/>
      <c r="AX68" s="329"/>
      <c r="AY68" s="329"/>
      <c r="AZ68" s="329"/>
      <c r="BA68" s="329"/>
      <c r="BB68" s="329"/>
    </row>
    <row r="69" spans="1:54" ht="30" customHeight="1">
      <c r="A69" s="33"/>
      <c r="B69" s="33"/>
      <c r="C69" s="399" t="str">
        <f>IF(A69="","",VLOOKUP(A69,基礎データ!$A$9:$M$150,3,0))</f>
        <v/>
      </c>
      <c r="D69" s="399"/>
      <c r="E69" s="399"/>
      <c r="F69" s="399"/>
      <c r="G69" s="399"/>
      <c r="H69" s="399"/>
      <c r="I69" s="399"/>
      <c r="J69" s="399"/>
      <c r="K69" s="399"/>
      <c r="L69" s="399"/>
      <c r="M69" s="399"/>
      <c r="N69" s="399"/>
      <c r="O69" s="399" t="str">
        <f>IF(A69="","",VLOOKUP(A69,基礎データ!$A$9:$M$150,2,0))</f>
        <v/>
      </c>
      <c r="P69" s="399"/>
      <c r="Q69" s="399"/>
      <c r="R69" s="399"/>
      <c r="S69" s="329" t="str">
        <f>IF(A69="","",VLOOKUP(A69,基礎データ!$A$9:$M$150,12))</f>
        <v/>
      </c>
      <c r="T69" s="329"/>
      <c r="U69" s="329"/>
      <c r="V69" s="329"/>
      <c r="W69" s="329"/>
      <c r="X69" s="329"/>
      <c r="Y69" s="329"/>
      <c r="Z69" s="329"/>
      <c r="AA69" s="329"/>
      <c r="AB69" s="329"/>
      <c r="AC69" s="399" t="str">
        <f>IF(B69="","",VLOOKUP(B69,基礎データ!$A$9:$M$150,3,0))</f>
        <v/>
      </c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 t="str">
        <f>IF(B69="","",VLOOKUP(B69,基礎データ!$A$9:$M$150,2,0))</f>
        <v/>
      </c>
      <c r="AP69" s="399"/>
      <c r="AQ69" s="399"/>
      <c r="AR69" s="399"/>
      <c r="AS69" s="329" t="str">
        <f>IF(B69="","",VLOOKUP(B69,基礎データ!$A$9:$M$150,12,0))</f>
        <v/>
      </c>
      <c r="AT69" s="329"/>
      <c r="AU69" s="329"/>
      <c r="AV69" s="329"/>
      <c r="AW69" s="329"/>
      <c r="AX69" s="329"/>
      <c r="AY69" s="329"/>
      <c r="AZ69" s="329"/>
      <c r="BA69" s="329"/>
      <c r="BB69" s="329"/>
    </row>
    <row r="70" spans="1:54" ht="30" customHeight="1">
      <c r="A70" s="33"/>
      <c r="B70" s="33"/>
      <c r="C70" s="399" t="str">
        <f>IF(A70="","",VLOOKUP(A70,基礎データ!$A$9:$M$150,3,0))</f>
        <v/>
      </c>
      <c r="D70" s="399"/>
      <c r="E70" s="399"/>
      <c r="F70" s="399"/>
      <c r="G70" s="399"/>
      <c r="H70" s="399"/>
      <c r="I70" s="399"/>
      <c r="J70" s="399"/>
      <c r="K70" s="399"/>
      <c r="L70" s="399"/>
      <c r="M70" s="399"/>
      <c r="N70" s="399"/>
      <c r="O70" s="399" t="str">
        <f>IF(A70="","",VLOOKUP(A70,基礎データ!$A$9:$M$150,2,0))</f>
        <v/>
      </c>
      <c r="P70" s="399"/>
      <c r="Q70" s="399"/>
      <c r="R70" s="399"/>
      <c r="S70" s="329" t="str">
        <f>IF(A70="","",VLOOKUP(A70,基礎データ!$A$9:$M$150,12))</f>
        <v/>
      </c>
      <c r="T70" s="329"/>
      <c r="U70" s="329"/>
      <c r="V70" s="329"/>
      <c r="W70" s="329"/>
      <c r="X70" s="329"/>
      <c r="Y70" s="329"/>
      <c r="Z70" s="329"/>
      <c r="AA70" s="329"/>
      <c r="AB70" s="329"/>
      <c r="AC70" s="399" t="str">
        <f>IF(B70="","",VLOOKUP(B70,基礎データ!$A$9:$M$150,3,0))</f>
        <v/>
      </c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 t="str">
        <f>IF(B70="","",VLOOKUP(B70,基礎データ!$A$9:$M$150,2,0))</f>
        <v/>
      </c>
      <c r="AP70" s="399"/>
      <c r="AQ70" s="399"/>
      <c r="AR70" s="399"/>
      <c r="AS70" s="329" t="str">
        <f>IF(B70="","",VLOOKUP(B70,基礎データ!$A$9:$M$150,12,0))</f>
        <v/>
      </c>
      <c r="AT70" s="329"/>
      <c r="AU70" s="329"/>
      <c r="AV70" s="329"/>
      <c r="AW70" s="329"/>
      <c r="AX70" s="329"/>
      <c r="AY70" s="329"/>
      <c r="AZ70" s="329"/>
      <c r="BA70" s="329"/>
      <c r="BB70" s="329"/>
    </row>
    <row r="71" spans="1:54" ht="30" customHeight="1">
      <c r="A71" s="33"/>
      <c r="B71" s="33"/>
      <c r="C71" s="399" t="str">
        <f>IF(A71="","",VLOOKUP(A71,基礎データ!$A$9:$M$150,3,0))</f>
        <v/>
      </c>
      <c r="D71" s="399"/>
      <c r="E71" s="399"/>
      <c r="F71" s="399"/>
      <c r="G71" s="399"/>
      <c r="H71" s="399"/>
      <c r="I71" s="399"/>
      <c r="J71" s="399"/>
      <c r="K71" s="399"/>
      <c r="L71" s="399"/>
      <c r="M71" s="399"/>
      <c r="N71" s="399"/>
      <c r="O71" s="399" t="str">
        <f>IF(A71="","",VLOOKUP(A71,基礎データ!$A$9:$M$150,2,0))</f>
        <v/>
      </c>
      <c r="P71" s="399"/>
      <c r="Q71" s="399"/>
      <c r="R71" s="399"/>
      <c r="S71" s="329" t="str">
        <f>IF(A71="","",VLOOKUP(A71,基礎データ!$A$9:$M$150,12))</f>
        <v/>
      </c>
      <c r="T71" s="329"/>
      <c r="U71" s="329"/>
      <c r="V71" s="329"/>
      <c r="W71" s="329"/>
      <c r="X71" s="329"/>
      <c r="Y71" s="329"/>
      <c r="Z71" s="329"/>
      <c r="AA71" s="329"/>
      <c r="AB71" s="329"/>
      <c r="AC71" s="399" t="str">
        <f>IF(B71="","",VLOOKUP(B71,基礎データ!$A$9:$M$150,3,0))</f>
        <v/>
      </c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 t="str">
        <f>IF(B71="","",VLOOKUP(B71,基礎データ!$A$9:$M$150,2,0))</f>
        <v/>
      </c>
      <c r="AP71" s="399"/>
      <c r="AQ71" s="399"/>
      <c r="AR71" s="399"/>
      <c r="AS71" s="329" t="str">
        <f>IF(B71="","",VLOOKUP(B71,基礎データ!$A$9:$M$150,12,0))</f>
        <v/>
      </c>
      <c r="AT71" s="329"/>
      <c r="AU71" s="329"/>
      <c r="AV71" s="329"/>
      <c r="AW71" s="329"/>
      <c r="AX71" s="329"/>
      <c r="AY71" s="329"/>
      <c r="AZ71" s="329"/>
      <c r="BA71" s="329"/>
      <c r="BB71" s="329"/>
    </row>
    <row r="72" spans="1:54" ht="30" customHeight="1">
      <c r="A72" s="33"/>
      <c r="B72" s="33"/>
      <c r="C72" s="399" t="str">
        <f>IF(A72="","",VLOOKUP(A72,基礎データ!$A$9:$M$150,3,0))</f>
        <v/>
      </c>
      <c r="D72" s="399"/>
      <c r="E72" s="399"/>
      <c r="F72" s="399"/>
      <c r="G72" s="399"/>
      <c r="H72" s="399"/>
      <c r="I72" s="399"/>
      <c r="J72" s="399"/>
      <c r="K72" s="399"/>
      <c r="L72" s="399"/>
      <c r="M72" s="399"/>
      <c r="N72" s="399"/>
      <c r="O72" s="399" t="str">
        <f>IF(A72="","",VLOOKUP(A72,基礎データ!$A$9:$M$150,2,0))</f>
        <v/>
      </c>
      <c r="P72" s="399"/>
      <c r="Q72" s="399"/>
      <c r="R72" s="399"/>
      <c r="S72" s="329" t="str">
        <f>IF(A72="","",VLOOKUP(A72,基礎データ!$A$9:$M$150,12))</f>
        <v/>
      </c>
      <c r="T72" s="329"/>
      <c r="U72" s="329"/>
      <c r="V72" s="329"/>
      <c r="W72" s="329"/>
      <c r="X72" s="329"/>
      <c r="Y72" s="329"/>
      <c r="Z72" s="329"/>
      <c r="AA72" s="329"/>
      <c r="AB72" s="329"/>
      <c r="AC72" s="399" t="str">
        <f>IF(B72="","",VLOOKUP(B72,基礎データ!$A$9:$M$150,3,0))</f>
        <v/>
      </c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 t="str">
        <f>IF(B72="","",VLOOKUP(B72,基礎データ!$A$9:$M$150,2,0))</f>
        <v/>
      </c>
      <c r="AP72" s="399"/>
      <c r="AQ72" s="399"/>
      <c r="AR72" s="399"/>
      <c r="AS72" s="329" t="str">
        <f>IF(B72="","",VLOOKUP(B72,基礎データ!$A$9:$M$150,12,0))</f>
        <v/>
      </c>
      <c r="AT72" s="329"/>
      <c r="AU72" s="329"/>
      <c r="AV72" s="329"/>
      <c r="AW72" s="329"/>
      <c r="AX72" s="329"/>
      <c r="AY72" s="329"/>
      <c r="AZ72" s="329"/>
      <c r="BA72" s="329"/>
      <c r="BB72" s="329"/>
    </row>
    <row r="73" spans="1:54" ht="30" customHeight="1">
      <c r="A73" s="33"/>
      <c r="B73" s="33"/>
      <c r="C73" s="399" t="str">
        <f>IF(A73="","",VLOOKUP(A73,基礎データ!$A$9:$M$150,3,0))</f>
        <v/>
      </c>
      <c r="D73" s="399"/>
      <c r="E73" s="399"/>
      <c r="F73" s="399"/>
      <c r="G73" s="399"/>
      <c r="H73" s="399"/>
      <c r="I73" s="399"/>
      <c r="J73" s="399"/>
      <c r="K73" s="399"/>
      <c r="L73" s="399"/>
      <c r="M73" s="399"/>
      <c r="N73" s="399"/>
      <c r="O73" s="399" t="str">
        <f>IF(A73="","",VLOOKUP(A73,基礎データ!$A$9:$M$150,2,0))</f>
        <v/>
      </c>
      <c r="P73" s="399"/>
      <c r="Q73" s="399"/>
      <c r="R73" s="399"/>
      <c r="S73" s="329" t="str">
        <f>IF(A73="","",VLOOKUP(A73,基礎データ!$A$9:$M$150,12))</f>
        <v/>
      </c>
      <c r="T73" s="329"/>
      <c r="U73" s="329"/>
      <c r="V73" s="329"/>
      <c r="W73" s="329"/>
      <c r="X73" s="329"/>
      <c r="Y73" s="329"/>
      <c r="Z73" s="329"/>
      <c r="AA73" s="329"/>
      <c r="AB73" s="329"/>
      <c r="AC73" s="399" t="str">
        <f>IF(B73="","",VLOOKUP(B73,基礎データ!$A$9:$M$150,3,0))</f>
        <v/>
      </c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 t="str">
        <f>IF(B73="","",VLOOKUP(B73,基礎データ!$A$9:$M$150,2,0))</f>
        <v/>
      </c>
      <c r="AP73" s="399"/>
      <c r="AQ73" s="399"/>
      <c r="AR73" s="399"/>
      <c r="AS73" s="329" t="str">
        <f>IF(B73="","",VLOOKUP(B73,基礎データ!$A$9:$M$150,12,0))</f>
        <v/>
      </c>
      <c r="AT73" s="329"/>
      <c r="AU73" s="329"/>
      <c r="AV73" s="329"/>
      <c r="AW73" s="329"/>
      <c r="AX73" s="329"/>
      <c r="AY73" s="329"/>
      <c r="AZ73" s="329"/>
      <c r="BA73" s="329"/>
      <c r="BB73" s="329"/>
    </row>
    <row r="74" spans="1:54" ht="30" customHeight="1">
      <c r="A74" s="33"/>
      <c r="B74" s="33"/>
      <c r="C74" s="399" t="str">
        <f>IF(A74="","",VLOOKUP(A74,基礎データ!$A$9:$M$150,3,0))</f>
        <v/>
      </c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399" t="str">
        <f>IF(A74="","",VLOOKUP(A74,基礎データ!$A$9:$M$150,2,0))</f>
        <v/>
      </c>
      <c r="P74" s="399"/>
      <c r="Q74" s="399"/>
      <c r="R74" s="399"/>
      <c r="S74" s="329" t="str">
        <f>IF(A74="","",VLOOKUP(A74,基礎データ!$A$9:$M$150,12))</f>
        <v/>
      </c>
      <c r="T74" s="329"/>
      <c r="U74" s="329"/>
      <c r="V74" s="329"/>
      <c r="W74" s="329"/>
      <c r="X74" s="329"/>
      <c r="Y74" s="329"/>
      <c r="Z74" s="329"/>
      <c r="AA74" s="329"/>
      <c r="AB74" s="329"/>
      <c r="AC74" s="399" t="str">
        <f>IF(B74="","",VLOOKUP(B74,基礎データ!$A$9:$M$150,3,0))</f>
        <v/>
      </c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 t="str">
        <f>IF(B74="","",VLOOKUP(B74,基礎データ!$A$9:$M$150,2,0))</f>
        <v/>
      </c>
      <c r="AP74" s="399"/>
      <c r="AQ74" s="399"/>
      <c r="AR74" s="399"/>
      <c r="AS74" s="329" t="str">
        <f>IF(B74="","",VLOOKUP(B74,基礎データ!$A$9:$M$150,12,0))</f>
        <v/>
      </c>
      <c r="AT74" s="329"/>
      <c r="AU74" s="329"/>
      <c r="AV74" s="329"/>
      <c r="AW74" s="329"/>
      <c r="AX74" s="329"/>
      <c r="AY74" s="329"/>
      <c r="AZ74" s="329"/>
      <c r="BA74" s="329"/>
      <c r="BB74" s="329"/>
    </row>
    <row r="75" spans="1:54" ht="30" customHeight="1">
      <c r="A75" s="33"/>
      <c r="B75" s="33"/>
      <c r="C75" s="399" t="str">
        <f>IF(A75="","",VLOOKUP(A75,基礎データ!$A$9:$M$150,3,0))</f>
        <v/>
      </c>
      <c r="D75" s="399"/>
      <c r="E75" s="399"/>
      <c r="F75" s="399"/>
      <c r="G75" s="399"/>
      <c r="H75" s="399"/>
      <c r="I75" s="399"/>
      <c r="J75" s="399"/>
      <c r="K75" s="399"/>
      <c r="L75" s="399"/>
      <c r="M75" s="399"/>
      <c r="N75" s="399"/>
      <c r="O75" s="399" t="str">
        <f>IF(A75="","",VLOOKUP(A75,基礎データ!$A$9:$M$150,2,0))</f>
        <v/>
      </c>
      <c r="P75" s="399"/>
      <c r="Q75" s="399"/>
      <c r="R75" s="399"/>
      <c r="S75" s="329" t="str">
        <f>IF(A75="","",VLOOKUP(A75,基礎データ!$A$9:$M$150,12))</f>
        <v/>
      </c>
      <c r="T75" s="329"/>
      <c r="U75" s="329"/>
      <c r="V75" s="329"/>
      <c r="W75" s="329"/>
      <c r="X75" s="329"/>
      <c r="Y75" s="329"/>
      <c r="Z75" s="329"/>
      <c r="AA75" s="329"/>
      <c r="AB75" s="329"/>
      <c r="AC75" s="399" t="str">
        <f>IF(B75="","",VLOOKUP(B75,基礎データ!$A$9:$M$150,3,0))</f>
        <v/>
      </c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 t="str">
        <f>IF(B75="","",VLOOKUP(B75,基礎データ!$A$9:$M$150,2,0))</f>
        <v/>
      </c>
      <c r="AP75" s="399"/>
      <c r="AQ75" s="399"/>
      <c r="AR75" s="399"/>
      <c r="AS75" s="329" t="str">
        <f>IF(B75="","",VLOOKUP(B75,基礎データ!$A$9:$M$150,12,0))</f>
        <v/>
      </c>
      <c r="AT75" s="329"/>
      <c r="AU75" s="329"/>
      <c r="AV75" s="329"/>
      <c r="AW75" s="329"/>
      <c r="AX75" s="329"/>
      <c r="AY75" s="329"/>
      <c r="AZ75" s="329"/>
      <c r="BA75" s="329"/>
      <c r="BB75" s="329"/>
    </row>
    <row r="76" spans="1:54" ht="30" customHeight="1">
      <c r="A76" s="33"/>
      <c r="B76" s="33"/>
      <c r="C76" s="399" t="str">
        <f>IF(A76="","",VLOOKUP(A76,基礎データ!$A$9:$M$150,3,0))</f>
        <v/>
      </c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 t="str">
        <f>IF(A76="","",VLOOKUP(A76,基礎データ!$A$9:$M$150,2,0))</f>
        <v/>
      </c>
      <c r="P76" s="399"/>
      <c r="Q76" s="399"/>
      <c r="R76" s="399"/>
      <c r="S76" s="329" t="str">
        <f>IF(A76="","",VLOOKUP(A76,基礎データ!$A$9:$M$150,12))</f>
        <v/>
      </c>
      <c r="T76" s="329"/>
      <c r="U76" s="329"/>
      <c r="V76" s="329"/>
      <c r="W76" s="329"/>
      <c r="X76" s="329"/>
      <c r="Y76" s="329"/>
      <c r="Z76" s="329"/>
      <c r="AA76" s="329"/>
      <c r="AB76" s="329"/>
      <c r="AC76" s="399" t="str">
        <f>IF(B76="","",VLOOKUP(B76,基礎データ!$A$9:$M$150,3,0))</f>
        <v/>
      </c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 t="str">
        <f>IF(B76="","",VLOOKUP(B76,基礎データ!$A$9:$M$150,2,0))</f>
        <v/>
      </c>
      <c r="AP76" s="399"/>
      <c r="AQ76" s="399"/>
      <c r="AR76" s="399"/>
      <c r="AS76" s="329" t="str">
        <f>IF(B76="","",VLOOKUP(B76,基礎データ!$A$9:$M$150,12,0))</f>
        <v/>
      </c>
      <c r="AT76" s="329"/>
      <c r="AU76" s="329"/>
      <c r="AV76" s="329"/>
      <c r="AW76" s="329"/>
      <c r="AX76" s="329"/>
      <c r="AY76" s="329"/>
      <c r="AZ76" s="329"/>
      <c r="BA76" s="329"/>
      <c r="BB76" s="329"/>
    </row>
    <row r="77" spans="1:54" ht="30" customHeight="1">
      <c r="A77" s="33"/>
      <c r="B77" s="33"/>
      <c r="C77" s="399" t="str">
        <f>IF(A77="","",VLOOKUP(A77,基礎データ!$A$9:$M$150,3,0))</f>
        <v/>
      </c>
      <c r="D77" s="399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 t="str">
        <f>IF(A77="","",VLOOKUP(A77,基礎データ!$A$9:$M$150,2,0))</f>
        <v/>
      </c>
      <c r="P77" s="399"/>
      <c r="Q77" s="399"/>
      <c r="R77" s="399"/>
      <c r="S77" s="329" t="str">
        <f>IF(A77="","",VLOOKUP(A77,基礎データ!$A$9:$M$150,12))</f>
        <v/>
      </c>
      <c r="T77" s="329"/>
      <c r="U77" s="329"/>
      <c r="V77" s="329"/>
      <c r="W77" s="329"/>
      <c r="X77" s="329"/>
      <c r="Y77" s="329"/>
      <c r="Z77" s="329"/>
      <c r="AA77" s="329"/>
      <c r="AB77" s="329"/>
      <c r="AC77" s="399" t="str">
        <f>IF(B77="","",VLOOKUP(B77,基礎データ!$A$9:$M$150,3,0))</f>
        <v/>
      </c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 t="str">
        <f>IF(B77="","",VLOOKUP(B77,基礎データ!$A$9:$M$150,2,0))</f>
        <v/>
      </c>
      <c r="AP77" s="399"/>
      <c r="AQ77" s="399"/>
      <c r="AR77" s="399"/>
      <c r="AS77" s="329" t="str">
        <f>IF(B77="","",VLOOKUP(B77,基礎データ!$A$9:$M$150,12,0))</f>
        <v/>
      </c>
      <c r="AT77" s="329"/>
      <c r="AU77" s="329"/>
      <c r="AV77" s="329"/>
      <c r="AW77" s="329"/>
      <c r="AX77" s="329"/>
      <c r="AY77" s="329"/>
      <c r="AZ77" s="329"/>
      <c r="BA77" s="329"/>
      <c r="BB77" s="329"/>
    </row>
    <row r="78" spans="1:54" ht="30" customHeight="1">
      <c r="A78" s="33"/>
      <c r="B78" s="33"/>
      <c r="C78" s="399" t="str">
        <f>IF(A78="","",VLOOKUP(A78,基礎データ!$A$9:$M$150,3,0))</f>
        <v/>
      </c>
      <c r="D78" s="399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 t="str">
        <f>IF(A78="","",VLOOKUP(A78,基礎データ!$A$9:$M$150,2,0))</f>
        <v/>
      </c>
      <c r="P78" s="399"/>
      <c r="Q78" s="399"/>
      <c r="R78" s="399"/>
      <c r="S78" s="329" t="str">
        <f>IF(A78="","",VLOOKUP(A78,基礎データ!$A$9:$M$150,12))</f>
        <v/>
      </c>
      <c r="T78" s="329"/>
      <c r="U78" s="329"/>
      <c r="V78" s="329"/>
      <c r="W78" s="329"/>
      <c r="X78" s="329"/>
      <c r="Y78" s="329"/>
      <c r="Z78" s="329"/>
      <c r="AA78" s="329"/>
      <c r="AB78" s="329"/>
      <c r="AC78" s="399" t="str">
        <f>IF(B78="","",VLOOKUP(B78,基礎データ!$A$9:$M$150,3,0))</f>
        <v/>
      </c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 t="str">
        <f>IF(B78="","",VLOOKUP(B78,基礎データ!$A$9:$M$150,2,0))</f>
        <v/>
      </c>
      <c r="AP78" s="399"/>
      <c r="AQ78" s="399"/>
      <c r="AR78" s="399"/>
      <c r="AS78" s="329" t="str">
        <f>IF(B78="","",VLOOKUP(B78,基礎データ!$A$9:$M$150,12,0))</f>
        <v/>
      </c>
      <c r="AT78" s="329"/>
      <c r="AU78" s="329"/>
      <c r="AV78" s="329"/>
      <c r="AW78" s="329"/>
      <c r="AX78" s="329"/>
      <c r="AY78" s="329"/>
      <c r="AZ78" s="329"/>
      <c r="BA78" s="329"/>
      <c r="BB78" s="329"/>
    </row>
    <row r="79" spans="1:54" ht="30" customHeight="1">
      <c r="A79" s="33"/>
      <c r="B79" s="33"/>
      <c r="C79" s="399" t="str">
        <f>IF(A79="","",VLOOKUP(A79,基礎データ!$A$9:$M$150,3,0))</f>
        <v/>
      </c>
      <c r="D79" s="399"/>
      <c r="E79" s="399"/>
      <c r="F79" s="399"/>
      <c r="G79" s="399"/>
      <c r="H79" s="399"/>
      <c r="I79" s="399"/>
      <c r="J79" s="399"/>
      <c r="K79" s="399"/>
      <c r="L79" s="399"/>
      <c r="M79" s="399"/>
      <c r="N79" s="399"/>
      <c r="O79" s="399" t="str">
        <f>IF(A79="","",VLOOKUP(A79,基礎データ!$A$9:$M$150,2,0))</f>
        <v/>
      </c>
      <c r="P79" s="399"/>
      <c r="Q79" s="399"/>
      <c r="R79" s="399"/>
      <c r="S79" s="329" t="str">
        <f>IF(A79="","",VLOOKUP(A79,基礎データ!$A$9:$M$150,12))</f>
        <v/>
      </c>
      <c r="T79" s="329"/>
      <c r="U79" s="329"/>
      <c r="V79" s="329"/>
      <c r="W79" s="329"/>
      <c r="X79" s="329"/>
      <c r="Y79" s="329"/>
      <c r="Z79" s="329"/>
      <c r="AA79" s="329"/>
      <c r="AB79" s="329"/>
      <c r="AC79" s="399" t="str">
        <f>IF(B79="","",VLOOKUP(B79,基礎データ!$A$9:$M$150,3,0))</f>
        <v/>
      </c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 t="str">
        <f>IF(B79="","",VLOOKUP(B79,基礎データ!$A$9:$M$150,2,0))</f>
        <v/>
      </c>
      <c r="AP79" s="399"/>
      <c r="AQ79" s="399"/>
      <c r="AR79" s="399"/>
      <c r="AS79" s="329" t="str">
        <f>IF(B79="","",VLOOKUP(B79,基礎データ!$A$9:$M$150,12,0))</f>
        <v/>
      </c>
      <c r="AT79" s="329"/>
      <c r="AU79" s="329"/>
      <c r="AV79" s="329"/>
      <c r="AW79" s="329"/>
      <c r="AX79" s="329"/>
      <c r="AY79" s="329"/>
      <c r="AZ79" s="329"/>
      <c r="BA79" s="329"/>
      <c r="BB79" s="329"/>
    </row>
    <row r="80" spans="1:54" ht="30" customHeight="1">
      <c r="A80" s="33"/>
      <c r="B80" s="33"/>
      <c r="C80" s="399" t="str">
        <f>IF(A80="","",VLOOKUP(A80,基礎データ!$A$9:$M$150,3,0))</f>
        <v/>
      </c>
      <c r="D80" s="399"/>
      <c r="E80" s="399"/>
      <c r="F80" s="399"/>
      <c r="G80" s="399"/>
      <c r="H80" s="399"/>
      <c r="I80" s="399"/>
      <c r="J80" s="399"/>
      <c r="K80" s="399"/>
      <c r="L80" s="399"/>
      <c r="M80" s="399"/>
      <c r="N80" s="399"/>
      <c r="O80" s="399" t="str">
        <f>IF(A80="","",VLOOKUP(A80,基礎データ!$A$9:$M$150,2,0))</f>
        <v/>
      </c>
      <c r="P80" s="399"/>
      <c r="Q80" s="399"/>
      <c r="R80" s="399"/>
      <c r="S80" s="329" t="str">
        <f>IF(A80="","",VLOOKUP(A80,基礎データ!$A$9:$M$150,12))</f>
        <v/>
      </c>
      <c r="T80" s="329"/>
      <c r="U80" s="329"/>
      <c r="V80" s="329"/>
      <c r="W80" s="329"/>
      <c r="X80" s="329"/>
      <c r="Y80" s="329"/>
      <c r="Z80" s="329"/>
      <c r="AA80" s="329"/>
      <c r="AB80" s="329"/>
      <c r="AC80" s="399" t="str">
        <f>IF(B80="","",VLOOKUP(B80,基礎データ!$A$9:$M$150,3,0))</f>
        <v/>
      </c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 t="str">
        <f>IF(B80="","",VLOOKUP(B80,基礎データ!$A$9:$M$150,2,0))</f>
        <v/>
      </c>
      <c r="AP80" s="399"/>
      <c r="AQ80" s="399"/>
      <c r="AR80" s="399"/>
      <c r="AS80" s="329" t="str">
        <f>IF(B80="","",VLOOKUP(B80,基礎データ!$A$9:$M$150,12,0))</f>
        <v/>
      </c>
      <c r="AT80" s="329"/>
      <c r="AU80" s="329"/>
      <c r="AV80" s="329"/>
      <c r="AW80" s="329"/>
      <c r="AX80" s="329"/>
      <c r="AY80" s="329"/>
      <c r="AZ80" s="329"/>
      <c r="BA80" s="329"/>
      <c r="BB80" s="329"/>
    </row>
    <row r="81" spans="1:54" ht="30" customHeight="1">
      <c r="A81" s="33"/>
      <c r="B81" s="33"/>
      <c r="C81" s="399" t="str">
        <f>IF(A81="","",VLOOKUP(A81,基礎データ!$A$9:$M$150,3,0))</f>
        <v/>
      </c>
      <c r="D81" s="399"/>
      <c r="E81" s="399"/>
      <c r="F81" s="399"/>
      <c r="G81" s="399"/>
      <c r="H81" s="399"/>
      <c r="I81" s="399"/>
      <c r="J81" s="399"/>
      <c r="K81" s="399"/>
      <c r="L81" s="399"/>
      <c r="M81" s="399"/>
      <c r="N81" s="399"/>
      <c r="O81" s="399" t="str">
        <f>IF(A81="","",VLOOKUP(A81,基礎データ!$A$9:$M$150,2,0))</f>
        <v/>
      </c>
      <c r="P81" s="399"/>
      <c r="Q81" s="399"/>
      <c r="R81" s="399"/>
      <c r="S81" s="329" t="str">
        <f>IF(A81="","",VLOOKUP(A81,基礎データ!$A$9:$M$150,12))</f>
        <v/>
      </c>
      <c r="T81" s="329"/>
      <c r="U81" s="329"/>
      <c r="V81" s="329"/>
      <c r="W81" s="329"/>
      <c r="X81" s="329"/>
      <c r="Y81" s="329"/>
      <c r="Z81" s="329"/>
      <c r="AA81" s="329"/>
      <c r="AB81" s="329"/>
      <c r="AC81" s="399" t="str">
        <f>IF(B81="","",VLOOKUP(B81,基礎データ!$A$9:$M$150,3,0))</f>
        <v/>
      </c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 t="str">
        <f>IF(B81="","",VLOOKUP(B81,基礎データ!$A$9:$M$150,2,0))</f>
        <v/>
      </c>
      <c r="AP81" s="399"/>
      <c r="AQ81" s="399"/>
      <c r="AR81" s="399"/>
      <c r="AS81" s="329" t="str">
        <f>IF(B81="","",VLOOKUP(B81,基礎データ!$A$9:$M$150,12,0))</f>
        <v/>
      </c>
      <c r="AT81" s="329"/>
      <c r="AU81" s="329"/>
      <c r="AV81" s="329"/>
      <c r="AW81" s="329"/>
      <c r="AX81" s="329"/>
      <c r="AY81" s="329"/>
      <c r="AZ81" s="329"/>
      <c r="BA81" s="329"/>
      <c r="BB81" s="329"/>
    </row>
    <row r="82" spans="1:54" ht="30" customHeight="1">
      <c r="A82" s="33"/>
      <c r="B82" s="33"/>
      <c r="C82" s="399" t="str">
        <f>IF(A82="","",VLOOKUP(A82,基礎データ!$A$9:$M$150,3,0))</f>
        <v/>
      </c>
      <c r="D82" s="399"/>
      <c r="E82" s="399"/>
      <c r="F82" s="399"/>
      <c r="G82" s="399"/>
      <c r="H82" s="399"/>
      <c r="I82" s="399"/>
      <c r="J82" s="399"/>
      <c r="K82" s="399"/>
      <c r="L82" s="399"/>
      <c r="M82" s="399"/>
      <c r="N82" s="399"/>
      <c r="O82" s="399" t="str">
        <f>IF(A82="","",VLOOKUP(A82,基礎データ!$A$9:$M$150,2,0))</f>
        <v/>
      </c>
      <c r="P82" s="399"/>
      <c r="Q82" s="399"/>
      <c r="R82" s="399"/>
      <c r="S82" s="329" t="str">
        <f>IF(A82="","",VLOOKUP(A82,基礎データ!$A$9:$M$150,12))</f>
        <v/>
      </c>
      <c r="T82" s="329"/>
      <c r="U82" s="329"/>
      <c r="V82" s="329"/>
      <c r="W82" s="329"/>
      <c r="X82" s="329"/>
      <c r="Y82" s="329"/>
      <c r="Z82" s="329"/>
      <c r="AA82" s="329"/>
      <c r="AB82" s="329"/>
      <c r="AC82" s="399" t="str">
        <f>IF(B82="","",VLOOKUP(B82,基礎データ!$A$9:$M$150,3,0))</f>
        <v/>
      </c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 t="str">
        <f>IF(B82="","",VLOOKUP(B82,基礎データ!$A$9:$M$150,2,0))</f>
        <v/>
      </c>
      <c r="AP82" s="399"/>
      <c r="AQ82" s="399"/>
      <c r="AR82" s="399"/>
      <c r="AS82" s="329" t="str">
        <f>IF(B82="","",VLOOKUP(B82,基礎データ!$A$9:$M$150,12,0))</f>
        <v/>
      </c>
      <c r="AT82" s="329"/>
      <c r="AU82" s="329"/>
      <c r="AV82" s="329"/>
      <c r="AW82" s="329"/>
      <c r="AX82" s="329"/>
      <c r="AY82" s="329"/>
      <c r="AZ82" s="329"/>
      <c r="BA82" s="329"/>
      <c r="BB82" s="329"/>
    </row>
    <row r="83" spans="1:54" ht="30" customHeight="1">
      <c r="A83" s="33"/>
      <c r="B83" s="33"/>
      <c r="C83" s="399" t="str">
        <f>IF(A83="","",VLOOKUP(A83,基礎データ!$A$9:$M$150,3,0))</f>
        <v/>
      </c>
      <c r="D83" s="399"/>
      <c r="E83" s="399"/>
      <c r="F83" s="399"/>
      <c r="G83" s="399"/>
      <c r="H83" s="399"/>
      <c r="I83" s="399"/>
      <c r="J83" s="399"/>
      <c r="K83" s="399"/>
      <c r="L83" s="399"/>
      <c r="M83" s="399"/>
      <c r="N83" s="399"/>
      <c r="O83" s="399" t="str">
        <f>IF(A83="","",VLOOKUP(A83,基礎データ!$A$9:$M$150,2,0))</f>
        <v/>
      </c>
      <c r="P83" s="399"/>
      <c r="Q83" s="399"/>
      <c r="R83" s="399"/>
      <c r="S83" s="329" t="str">
        <f>IF(A83="","",VLOOKUP(A83,基礎データ!$A$9:$M$150,12))</f>
        <v/>
      </c>
      <c r="T83" s="329"/>
      <c r="U83" s="329"/>
      <c r="V83" s="329"/>
      <c r="W83" s="329"/>
      <c r="X83" s="329"/>
      <c r="Y83" s="329"/>
      <c r="Z83" s="329"/>
      <c r="AA83" s="329"/>
      <c r="AB83" s="329"/>
      <c r="AC83" s="399" t="str">
        <f>IF(B83="","",VLOOKUP(B83,基礎データ!$A$9:$M$150,3,0))</f>
        <v/>
      </c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 t="str">
        <f>IF(B83="","",VLOOKUP(B83,基礎データ!$A$9:$M$150,2,0))</f>
        <v/>
      </c>
      <c r="AP83" s="399"/>
      <c r="AQ83" s="399"/>
      <c r="AR83" s="399"/>
      <c r="AS83" s="329" t="str">
        <f>IF(B83="","",VLOOKUP(B83,基礎データ!$A$9:$M$150,12,0))</f>
        <v/>
      </c>
      <c r="AT83" s="329"/>
      <c r="AU83" s="329"/>
      <c r="AV83" s="329"/>
      <c r="AW83" s="329"/>
      <c r="AX83" s="329"/>
      <c r="AY83" s="329"/>
      <c r="AZ83" s="329"/>
      <c r="BA83" s="329"/>
      <c r="BB83" s="329"/>
    </row>
    <row r="84" spans="1:54" ht="30" customHeight="1">
      <c r="A84" s="33"/>
      <c r="B84" s="33"/>
      <c r="C84" s="399" t="str">
        <f>IF(A84="","",VLOOKUP(A84,基礎データ!$A$9:$M$150,3,0))</f>
        <v/>
      </c>
      <c r="D84" s="399"/>
      <c r="E84" s="399"/>
      <c r="F84" s="399"/>
      <c r="G84" s="399"/>
      <c r="H84" s="399"/>
      <c r="I84" s="399"/>
      <c r="J84" s="399"/>
      <c r="K84" s="399"/>
      <c r="L84" s="399"/>
      <c r="M84" s="399"/>
      <c r="N84" s="399"/>
      <c r="O84" s="399" t="str">
        <f>IF(A84="","",VLOOKUP(A84,基礎データ!$A$9:$M$150,2,0))</f>
        <v/>
      </c>
      <c r="P84" s="399"/>
      <c r="Q84" s="399"/>
      <c r="R84" s="399"/>
      <c r="S84" s="329" t="str">
        <f>IF(A84="","",VLOOKUP(A84,基礎データ!$A$9:$M$150,12))</f>
        <v/>
      </c>
      <c r="T84" s="329"/>
      <c r="U84" s="329"/>
      <c r="V84" s="329"/>
      <c r="W84" s="329"/>
      <c r="X84" s="329"/>
      <c r="Y84" s="329"/>
      <c r="Z84" s="329"/>
      <c r="AA84" s="329"/>
      <c r="AB84" s="329"/>
      <c r="AC84" s="399" t="str">
        <f>IF(B84="","",VLOOKUP(B84,基礎データ!$A$9:$M$150,3,0))</f>
        <v/>
      </c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 t="str">
        <f>IF(B84="","",VLOOKUP(B84,基礎データ!$A$9:$M$150,2,0))</f>
        <v/>
      </c>
      <c r="AP84" s="399"/>
      <c r="AQ84" s="399"/>
      <c r="AR84" s="399"/>
      <c r="AS84" s="329" t="str">
        <f>IF(B84="","",VLOOKUP(B84,基礎データ!$A$9:$M$150,12,0))</f>
        <v/>
      </c>
      <c r="AT84" s="329"/>
      <c r="AU84" s="329"/>
      <c r="AV84" s="329"/>
      <c r="AW84" s="329"/>
      <c r="AX84" s="329"/>
      <c r="AY84" s="329"/>
      <c r="AZ84" s="329"/>
      <c r="BA84" s="329"/>
      <c r="BB84" s="329"/>
    </row>
    <row r="85" spans="1:54" ht="30" customHeight="1">
      <c r="A85" s="33"/>
      <c r="B85" s="33"/>
      <c r="C85" s="399" t="str">
        <f>IF(A85="","",VLOOKUP(A85,基礎データ!$A$9:$M$150,3,0))</f>
        <v/>
      </c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 t="str">
        <f>IF(A85="","",VLOOKUP(A85,基礎データ!$A$9:$M$150,2,0))</f>
        <v/>
      </c>
      <c r="P85" s="399"/>
      <c r="Q85" s="399"/>
      <c r="R85" s="399"/>
      <c r="S85" s="329" t="str">
        <f>IF(A85="","",VLOOKUP(A85,基礎データ!$A$9:$M$150,12))</f>
        <v/>
      </c>
      <c r="T85" s="329"/>
      <c r="U85" s="329"/>
      <c r="V85" s="329"/>
      <c r="W85" s="329"/>
      <c r="X85" s="329"/>
      <c r="Y85" s="329"/>
      <c r="Z85" s="329"/>
      <c r="AA85" s="329"/>
      <c r="AB85" s="329"/>
      <c r="AC85" s="399" t="str">
        <f>IF(B85="","",VLOOKUP(B85,基礎データ!$A$9:$M$150,3,0))</f>
        <v/>
      </c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 t="str">
        <f>IF(B85="","",VLOOKUP(B85,基礎データ!$A$9:$M$150,2,0))</f>
        <v/>
      </c>
      <c r="AP85" s="399"/>
      <c r="AQ85" s="399"/>
      <c r="AR85" s="399"/>
      <c r="AS85" s="329" t="str">
        <f>IF(B85="","",VLOOKUP(B85,基礎データ!$A$9:$M$150,12,0))</f>
        <v/>
      </c>
      <c r="AT85" s="329"/>
      <c r="AU85" s="329"/>
      <c r="AV85" s="329"/>
      <c r="AW85" s="329"/>
      <c r="AX85" s="329"/>
      <c r="AY85" s="329"/>
      <c r="AZ85" s="329"/>
      <c r="BA85" s="329"/>
      <c r="BB85" s="329"/>
    </row>
    <row r="86" spans="1:54" ht="30" customHeight="1">
      <c r="A86" s="33"/>
      <c r="B86" s="33"/>
      <c r="C86" s="399" t="str">
        <f>IF(A86="","",VLOOKUP(A86,基礎データ!$A$9:$M$150,3,0))</f>
        <v/>
      </c>
      <c r="D86" s="399"/>
      <c r="E86" s="399"/>
      <c r="F86" s="399"/>
      <c r="G86" s="399"/>
      <c r="H86" s="399"/>
      <c r="I86" s="399"/>
      <c r="J86" s="399"/>
      <c r="K86" s="399"/>
      <c r="L86" s="399"/>
      <c r="M86" s="399"/>
      <c r="N86" s="399"/>
      <c r="O86" s="399" t="str">
        <f>IF(A86="","",VLOOKUP(A86,基礎データ!$A$9:$M$150,2,0))</f>
        <v/>
      </c>
      <c r="P86" s="399"/>
      <c r="Q86" s="399"/>
      <c r="R86" s="399"/>
      <c r="S86" s="329" t="str">
        <f>IF(A86="","",VLOOKUP(A86,基礎データ!$A$9:$M$150,12))</f>
        <v/>
      </c>
      <c r="T86" s="329"/>
      <c r="U86" s="329"/>
      <c r="V86" s="329"/>
      <c r="W86" s="329"/>
      <c r="X86" s="329"/>
      <c r="Y86" s="329"/>
      <c r="Z86" s="329"/>
      <c r="AA86" s="329"/>
      <c r="AB86" s="329"/>
      <c r="AC86" s="399" t="str">
        <f>IF(B86="","",VLOOKUP(B86,基礎データ!$A$9:$M$150,3,0))</f>
        <v/>
      </c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  <c r="AN86" s="399"/>
      <c r="AO86" s="399" t="str">
        <f>IF(B86="","",VLOOKUP(B86,基礎データ!$A$9:$M$150,2,0))</f>
        <v/>
      </c>
      <c r="AP86" s="399"/>
      <c r="AQ86" s="399"/>
      <c r="AR86" s="399"/>
      <c r="AS86" s="329" t="str">
        <f>IF(B86="","",VLOOKUP(B86,基礎データ!$A$9:$M$150,12,0))</f>
        <v/>
      </c>
      <c r="AT86" s="329"/>
      <c r="AU86" s="329"/>
      <c r="AV86" s="329"/>
      <c r="AW86" s="329"/>
      <c r="AX86" s="329"/>
      <c r="AY86" s="329"/>
      <c r="AZ86" s="329"/>
      <c r="BA86" s="329"/>
      <c r="BB86" s="329"/>
    </row>
    <row r="87" spans="1:54" ht="30" customHeight="1">
      <c r="A87" s="33"/>
      <c r="B87" s="33"/>
      <c r="C87" s="399" t="str">
        <f>IF(A87="","",VLOOKUP(A87,基礎データ!$A$9:$M$150,3,0))</f>
        <v/>
      </c>
      <c r="D87" s="399"/>
      <c r="E87" s="399"/>
      <c r="F87" s="399"/>
      <c r="G87" s="399"/>
      <c r="H87" s="399"/>
      <c r="I87" s="399"/>
      <c r="J87" s="399"/>
      <c r="K87" s="399"/>
      <c r="L87" s="399"/>
      <c r="M87" s="399"/>
      <c r="N87" s="399"/>
      <c r="O87" s="399" t="str">
        <f>IF(A87="","",VLOOKUP(A87,基礎データ!$A$9:$M$150,2,0))</f>
        <v/>
      </c>
      <c r="P87" s="399"/>
      <c r="Q87" s="399"/>
      <c r="R87" s="399"/>
      <c r="S87" s="329" t="str">
        <f>IF(A87="","",VLOOKUP(A87,基礎データ!$A$9:$M$150,12))</f>
        <v/>
      </c>
      <c r="T87" s="329"/>
      <c r="U87" s="329"/>
      <c r="V87" s="329"/>
      <c r="W87" s="329"/>
      <c r="X87" s="329"/>
      <c r="Y87" s="329"/>
      <c r="Z87" s="329"/>
      <c r="AA87" s="329"/>
      <c r="AB87" s="329"/>
      <c r="AC87" s="399" t="str">
        <f>IF(B87="","",VLOOKUP(B87,基礎データ!$A$9:$M$150,3,0))</f>
        <v/>
      </c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  <c r="AN87" s="399"/>
      <c r="AO87" s="399" t="str">
        <f>IF(B87="","",VLOOKUP(B87,基礎データ!$A$9:$M$150,2,0))</f>
        <v/>
      </c>
      <c r="AP87" s="399"/>
      <c r="AQ87" s="399"/>
      <c r="AR87" s="399"/>
      <c r="AS87" s="329" t="str">
        <f>IF(B87="","",VLOOKUP(B87,基礎データ!$A$9:$M$150,12,0))</f>
        <v/>
      </c>
      <c r="AT87" s="329"/>
      <c r="AU87" s="329"/>
      <c r="AV87" s="329"/>
      <c r="AW87" s="329"/>
      <c r="AX87" s="329"/>
      <c r="AY87" s="329"/>
      <c r="AZ87" s="329"/>
      <c r="BA87" s="329"/>
      <c r="BB87" s="329"/>
    </row>
    <row r="88" spans="1:54" ht="30" customHeight="1">
      <c r="A88" s="33"/>
      <c r="B88" s="33"/>
      <c r="C88" s="399" t="str">
        <f>IF(A88="","",VLOOKUP(A88,基礎データ!$A$9:$M$150,3,0))</f>
        <v/>
      </c>
      <c r="D88" s="399"/>
      <c r="E88" s="399"/>
      <c r="F88" s="399"/>
      <c r="G88" s="399"/>
      <c r="H88" s="399"/>
      <c r="I88" s="399"/>
      <c r="J88" s="399"/>
      <c r="K88" s="399"/>
      <c r="L88" s="399"/>
      <c r="M88" s="399"/>
      <c r="N88" s="399"/>
      <c r="O88" s="399" t="str">
        <f>IF(A88="","",VLOOKUP(A88,基礎データ!$A$9:$M$150,2,0))</f>
        <v/>
      </c>
      <c r="P88" s="399"/>
      <c r="Q88" s="399"/>
      <c r="R88" s="399"/>
      <c r="S88" s="329" t="str">
        <f>IF(A88="","",VLOOKUP(A88,基礎データ!$A$9:$M$150,12))</f>
        <v/>
      </c>
      <c r="T88" s="329"/>
      <c r="U88" s="329"/>
      <c r="V88" s="329"/>
      <c r="W88" s="329"/>
      <c r="X88" s="329"/>
      <c r="Y88" s="329"/>
      <c r="Z88" s="329"/>
      <c r="AA88" s="329"/>
      <c r="AB88" s="329"/>
      <c r="AC88" s="399" t="str">
        <f>IF(B88="","",VLOOKUP(B88,基礎データ!$A$9:$M$150,3,0))</f>
        <v/>
      </c>
      <c r="AD88" s="399"/>
      <c r="AE88" s="399"/>
      <c r="AF88" s="399"/>
      <c r="AG88" s="399"/>
      <c r="AH88" s="399"/>
      <c r="AI88" s="399"/>
      <c r="AJ88" s="399"/>
      <c r="AK88" s="399"/>
      <c r="AL88" s="399"/>
      <c r="AM88" s="399"/>
      <c r="AN88" s="399"/>
      <c r="AO88" s="399" t="str">
        <f>IF(B88="","",VLOOKUP(B88,基礎データ!$A$9:$M$150,2,0))</f>
        <v/>
      </c>
      <c r="AP88" s="399"/>
      <c r="AQ88" s="399"/>
      <c r="AR88" s="399"/>
      <c r="AS88" s="329" t="str">
        <f>IF(B88="","",VLOOKUP(B88,基礎データ!$A$9:$M$150,12,0))</f>
        <v/>
      </c>
      <c r="AT88" s="329"/>
      <c r="AU88" s="329"/>
      <c r="AV88" s="329"/>
      <c r="AW88" s="329"/>
      <c r="AX88" s="329"/>
      <c r="AY88" s="329"/>
      <c r="AZ88" s="329"/>
      <c r="BA88" s="329"/>
      <c r="BB88" s="329"/>
    </row>
    <row r="89" spans="1:54" ht="30" customHeight="1">
      <c r="A89" s="33"/>
      <c r="B89" s="33"/>
      <c r="C89" s="399" t="str">
        <f>IF(A89="","",VLOOKUP(A89,基礎データ!$A$9:$M$150,3,0))</f>
        <v/>
      </c>
      <c r="D89" s="399"/>
      <c r="E89" s="399"/>
      <c r="F89" s="399"/>
      <c r="G89" s="399"/>
      <c r="H89" s="399"/>
      <c r="I89" s="399"/>
      <c r="J89" s="399"/>
      <c r="K89" s="399"/>
      <c r="L89" s="399"/>
      <c r="M89" s="399"/>
      <c r="N89" s="399"/>
      <c r="O89" s="399" t="str">
        <f>IF(A89="","",VLOOKUP(A89,基礎データ!$A$9:$M$150,2,0))</f>
        <v/>
      </c>
      <c r="P89" s="399"/>
      <c r="Q89" s="399"/>
      <c r="R89" s="399"/>
      <c r="S89" s="329" t="str">
        <f>IF(A89="","",VLOOKUP(A89,基礎データ!$A$9:$M$150,12))</f>
        <v/>
      </c>
      <c r="T89" s="329"/>
      <c r="U89" s="329"/>
      <c r="V89" s="329"/>
      <c r="W89" s="329"/>
      <c r="X89" s="329"/>
      <c r="Y89" s="329"/>
      <c r="Z89" s="329"/>
      <c r="AA89" s="329"/>
      <c r="AB89" s="329"/>
      <c r="AC89" s="399" t="str">
        <f>IF(B89="","",VLOOKUP(B89,基礎データ!$A$9:$M$150,3,0))</f>
        <v/>
      </c>
      <c r="AD89" s="399"/>
      <c r="AE89" s="399"/>
      <c r="AF89" s="399"/>
      <c r="AG89" s="399"/>
      <c r="AH89" s="399"/>
      <c r="AI89" s="399"/>
      <c r="AJ89" s="399"/>
      <c r="AK89" s="399"/>
      <c r="AL89" s="399"/>
      <c r="AM89" s="399"/>
      <c r="AN89" s="399"/>
      <c r="AO89" s="399" t="str">
        <f>IF(B89="","",VLOOKUP(B89,基礎データ!$A$9:$M$150,2,0))</f>
        <v/>
      </c>
      <c r="AP89" s="399"/>
      <c r="AQ89" s="399"/>
      <c r="AR89" s="399"/>
      <c r="AS89" s="329" t="str">
        <f>IF(B89="","",VLOOKUP(B89,基礎データ!$A$9:$M$150,12,0))</f>
        <v/>
      </c>
      <c r="AT89" s="329"/>
      <c r="AU89" s="329"/>
      <c r="AV89" s="329"/>
      <c r="AW89" s="329"/>
      <c r="AX89" s="329"/>
      <c r="AY89" s="329"/>
      <c r="AZ89" s="329"/>
      <c r="BA89" s="329"/>
      <c r="BB89" s="329"/>
    </row>
  </sheetData>
  <mergeCells count="486">
    <mergeCell ref="S87:AB87"/>
    <mergeCell ref="AC87:AN87"/>
    <mergeCell ref="S85:AB85"/>
    <mergeCell ref="AC85:AN85"/>
    <mergeCell ref="C86:N86"/>
    <mergeCell ref="O86:R86"/>
    <mergeCell ref="C87:N87"/>
    <mergeCell ref="O87:R87"/>
    <mergeCell ref="S89:AB89"/>
    <mergeCell ref="AC89:AN89"/>
    <mergeCell ref="S88:AB88"/>
    <mergeCell ref="AC88:AN88"/>
    <mergeCell ref="C88:N88"/>
    <mergeCell ref="O88:R88"/>
    <mergeCell ref="C89:N89"/>
    <mergeCell ref="O89:R89"/>
    <mergeCell ref="AO83:AR83"/>
    <mergeCell ref="AS83:BB83"/>
    <mergeCell ref="AO84:AR84"/>
    <mergeCell ref="AS84:BB84"/>
    <mergeCell ref="AS88:BB88"/>
    <mergeCell ref="AO89:AR89"/>
    <mergeCell ref="AS89:BB89"/>
    <mergeCell ref="AO87:AR87"/>
    <mergeCell ref="AS87:BB87"/>
    <mergeCell ref="AO88:AR88"/>
    <mergeCell ref="AO86:AR86"/>
    <mergeCell ref="AS86:BB86"/>
    <mergeCell ref="S84:AB84"/>
    <mergeCell ref="AC84:AN84"/>
    <mergeCell ref="C84:N84"/>
    <mergeCell ref="O84:R84"/>
    <mergeCell ref="S86:AB86"/>
    <mergeCell ref="AC86:AN86"/>
    <mergeCell ref="AO85:AR85"/>
    <mergeCell ref="AS85:BB85"/>
    <mergeCell ref="C85:N85"/>
    <mergeCell ref="O85:R85"/>
    <mergeCell ref="AO81:AR81"/>
    <mergeCell ref="AS81:BB81"/>
    <mergeCell ref="C82:N82"/>
    <mergeCell ref="O82:R82"/>
    <mergeCell ref="S82:AB82"/>
    <mergeCell ref="AC82:AN82"/>
    <mergeCell ref="S81:AB81"/>
    <mergeCell ref="AC81:AN81"/>
    <mergeCell ref="AO80:AR80"/>
    <mergeCell ref="AS80:BB80"/>
    <mergeCell ref="AO82:AR82"/>
    <mergeCell ref="AS82:BB82"/>
    <mergeCell ref="C78:N78"/>
    <mergeCell ref="O78:R78"/>
    <mergeCell ref="C80:N80"/>
    <mergeCell ref="O80:R80"/>
    <mergeCell ref="S83:AB83"/>
    <mergeCell ref="AC83:AN83"/>
    <mergeCell ref="C79:N79"/>
    <mergeCell ref="O79:R79"/>
    <mergeCell ref="C81:N81"/>
    <mergeCell ref="O81:R81"/>
    <mergeCell ref="S80:AB80"/>
    <mergeCell ref="AC80:AN80"/>
    <mergeCell ref="C83:N83"/>
    <mergeCell ref="O83:R83"/>
    <mergeCell ref="AS77:BB77"/>
    <mergeCell ref="AO76:AR76"/>
    <mergeCell ref="AS76:BB76"/>
    <mergeCell ref="S79:AB79"/>
    <mergeCell ref="AC79:AN79"/>
    <mergeCell ref="AO79:AR79"/>
    <mergeCell ref="AS79:BB79"/>
    <mergeCell ref="AO74:AR74"/>
    <mergeCell ref="AS74:BB74"/>
    <mergeCell ref="AO75:AR75"/>
    <mergeCell ref="AS75:BB75"/>
    <mergeCell ref="S78:AB78"/>
    <mergeCell ref="AC78:AN78"/>
    <mergeCell ref="AO78:AR78"/>
    <mergeCell ref="AS78:BB78"/>
    <mergeCell ref="S77:AB77"/>
    <mergeCell ref="AC77:AN77"/>
    <mergeCell ref="AC75:AN75"/>
    <mergeCell ref="AC74:AN74"/>
    <mergeCell ref="S76:AB76"/>
    <mergeCell ref="AC76:AN76"/>
    <mergeCell ref="S75:AB75"/>
    <mergeCell ref="S74:AB74"/>
    <mergeCell ref="C77:N77"/>
    <mergeCell ref="O77:R77"/>
    <mergeCell ref="C75:N75"/>
    <mergeCell ref="O75:R75"/>
    <mergeCell ref="C76:N76"/>
    <mergeCell ref="O76:R76"/>
    <mergeCell ref="C74:N74"/>
    <mergeCell ref="O74:R74"/>
    <mergeCell ref="AO77:AR77"/>
    <mergeCell ref="AO73:AR73"/>
    <mergeCell ref="AS73:BB73"/>
    <mergeCell ref="C70:N70"/>
    <mergeCell ref="O70:R70"/>
    <mergeCell ref="S70:AB70"/>
    <mergeCell ref="AC70:AN70"/>
    <mergeCell ref="AO72:AR72"/>
    <mergeCell ref="AS72:BB72"/>
    <mergeCell ref="S73:AB73"/>
    <mergeCell ref="AC73:AN73"/>
    <mergeCell ref="S72:AB72"/>
    <mergeCell ref="AC72:AN72"/>
    <mergeCell ref="C71:N71"/>
    <mergeCell ref="O71:R71"/>
    <mergeCell ref="C72:N72"/>
    <mergeCell ref="O72:R72"/>
    <mergeCell ref="C73:N73"/>
    <mergeCell ref="O73:R73"/>
    <mergeCell ref="AS68:BB68"/>
    <mergeCell ref="S68:AB68"/>
    <mergeCell ref="AC68:AN68"/>
    <mergeCell ref="AO68:AR68"/>
    <mergeCell ref="S71:AB71"/>
    <mergeCell ref="AC71:AN71"/>
    <mergeCell ref="AO69:AR69"/>
    <mergeCell ref="AS69:BB69"/>
    <mergeCell ref="AO70:AR70"/>
    <mergeCell ref="AS70:BB70"/>
    <mergeCell ref="AO71:AR71"/>
    <mergeCell ref="AS71:BB71"/>
    <mergeCell ref="C68:N68"/>
    <mergeCell ref="O68:R68"/>
    <mergeCell ref="S66:AB66"/>
    <mergeCell ref="AO67:AR67"/>
    <mergeCell ref="C67:N67"/>
    <mergeCell ref="C69:N69"/>
    <mergeCell ref="O69:R69"/>
    <mergeCell ref="S69:AB69"/>
    <mergeCell ref="AC69:AN69"/>
    <mergeCell ref="O67:R67"/>
    <mergeCell ref="AL64:AP64"/>
    <mergeCell ref="C65:N65"/>
    <mergeCell ref="O65:R65"/>
    <mergeCell ref="AS66:BB66"/>
    <mergeCell ref="AS67:BB67"/>
    <mergeCell ref="AQ64:BB64"/>
    <mergeCell ref="S67:AB67"/>
    <mergeCell ref="AC67:AN67"/>
    <mergeCell ref="AO66:AR66"/>
    <mergeCell ref="U64:Y64"/>
    <mergeCell ref="Z64:AK64"/>
    <mergeCell ref="C66:N66"/>
    <mergeCell ref="O66:R66"/>
    <mergeCell ref="AC66:AN66"/>
    <mergeCell ref="S65:AB65"/>
    <mergeCell ref="AO65:AR65"/>
    <mergeCell ref="AS65:BB65"/>
    <mergeCell ref="C64:G64"/>
    <mergeCell ref="H64:T64"/>
    <mergeCell ref="AC65:AN65"/>
    <mergeCell ref="AO58:AR58"/>
    <mergeCell ref="C59:N59"/>
    <mergeCell ref="O59:R59"/>
    <mergeCell ref="O61:AN61"/>
    <mergeCell ref="AO61:AZ61"/>
    <mergeCell ref="S59:AB59"/>
    <mergeCell ref="AC59:AN59"/>
    <mergeCell ref="AO59:AR59"/>
    <mergeCell ref="AC62:AG63"/>
    <mergeCell ref="AH62:BB63"/>
    <mergeCell ref="AS59:BB59"/>
    <mergeCell ref="AS58:BB58"/>
    <mergeCell ref="S58:AB58"/>
    <mergeCell ref="AC58:AN58"/>
    <mergeCell ref="C58:N58"/>
    <mergeCell ref="O58:R58"/>
    <mergeCell ref="C62:G63"/>
    <mergeCell ref="H62:AB63"/>
    <mergeCell ref="C54:N54"/>
    <mergeCell ref="O54:R54"/>
    <mergeCell ref="AO54:AR54"/>
    <mergeCell ref="AS54:BB54"/>
    <mergeCell ref="AO57:AR57"/>
    <mergeCell ref="AS57:BB57"/>
    <mergeCell ref="AO56:AR56"/>
    <mergeCell ref="AS56:BB56"/>
    <mergeCell ref="C55:N55"/>
    <mergeCell ref="O55:R55"/>
    <mergeCell ref="C56:N56"/>
    <mergeCell ref="O56:R56"/>
    <mergeCell ref="S56:AB56"/>
    <mergeCell ref="AC56:AN56"/>
    <mergeCell ref="C57:N57"/>
    <mergeCell ref="O57:R57"/>
    <mergeCell ref="S57:AB57"/>
    <mergeCell ref="AC57:AN57"/>
    <mergeCell ref="S50:AB50"/>
    <mergeCell ref="AC50:AN50"/>
    <mergeCell ref="AO55:AR55"/>
    <mergeCell ref="AS55:BB55"/>
    <mergeCell ref="S54:AB54"/>
    <mergeCell ref="AC54:AN54"/>
    <mergeCell ref="S52:AB52"/>
    <mergeCell ref="AC52:AN52"/>
    <mergeCell ref="AO51:AR51"/>
    <mergeCell ref="AS51:BB51"/>
    <mergeCell ref="S55:AB55"/>
    <mergeCell ref="AC55:AN55"/>
    <mergeCell ref="AO50:AR50"/>
    <mergeCell ref="AS50:BB50"/>
    <mergeCell ref="S53:AB53"/>
    <mergeCell ref="AC53:AN53"/>
    <mergeCell ref="S51:AB51"/>
    <mergeCell ref="AC51:AN51"/>
    <mergeCell ref="AO53:AR53"/>
    <mergeCell ref="AS53:BB53"/>
    <mergeCell ref="AO52:AR52"/>
    <mergeCell ref="AS52:BB52"/>
    <mergeCell ref="C50:N50"/>
    <mergeCell ref="O50:R50"/>
    <mergeCell ref="C53:N53"/>
    <mergeCell ref="O53:R53"/>
    <mergeCell ref="C52:N52"/>
    <mergeCell ref="O52:R52"/>
    <mergeCell ref="C51:N51"/>
    <mergeCell ref="O51:R51"/>
    <mergeCell ref="C49:N49"/>
    <mergeCell ref="O49:R49"/>
    <mergeCell ref="AO44:AR44"/>
    <mergeCell ref="AS44:BB44"/>
    <mergeCell ref="AO45:AR45"/>
    <mergeCell ref="AS45:BB45"/>
    <mergeCell ref="AO47:AR47"/>
    <mergeCell ref="AS47:BB47"/>
    <mergeCell ref="AO48:AR48"/>
    <mergeCell ref="AS48:BB48"/>
    <mergeCell ref="C44:N44"/>
    <mergeCell ref="O44:R44"/>
    <mergeCell ref="S44:AB44"/>
    <mergeCell ref="AC44:AN44"/>
    <mergeCell ref="AO46:AR46"/>
    <mergeCell ref="AS46:BB46"/>
    <mergeCell ref="C45:N45"/>
    <mergeCell ref="O45:R45"/>
    <mergeCell ref="S45:AB45"/>
    <mergeCell ref="AC45:AN45"/>
    <mergeCell ref="S46:AB46"/>
    <mergeCell ref="AC46:AN46"/>
    <mergeCell ref="C46:N46"/>
    <mergeCell ref="O46:R46"/>
    <mergeCell ref="AO49:AR49"/>
    <mergeCell ref="AS49:BB49"/>
    <mergeCell ref="S48:AB48"/>
    <mergeCell ref="AC48:AN48"/>
    <mergeCell ref="S49:AB49"/>
    <mergeCell ref="AC49:AN49"/>
    <mergeCell ref="S47:AB47"/>
    <mergeCell ref="AC47:AN47"/>
    <mergeCell ref="C47:N47"/>
    <mergeCell ref="O47:R47"/>
    <mergeCell ref="C48:N48"/>
    <mergeCell ref="O48:R48"/>
    <mergeCell ref="AS43:BB43"/>
    <mergeCell ref="C40:N40"/>
    <mergeCell ref="O40:R40"/>
    <mergeCell ref="S40:AB40"/>
    <mergeCell ref="AC40:AN40"/>
    <mergeCell ref="AO42:AR42"/>
    <mergeCell ref="AS42:BB42"/>
    <mergeCell ref="C41:N41"/>
    <mergeCell ref="O41:R41"/>
    <mergeCell ref="S41:AB41"/>
    <mergeCell ref="AC41:AN41"/>
    <mergeCell ref="C42:N42"/>
    <mergeCell ref="O42:R42"/>
    <mergeCell ref="C43:N43"/>
    <mergeCell ref="O43:R43"/>
    <mergeCell ref="S43:AB43"/>
    <mergeCell ref="AC43:AN43"/>
    <mergeCell ref="S42:AB42"/>
    <mergeCell ref="AC42:AN42"/>
    <mergeCell ref="AO43:AR43"/>
    <mergeCell ref="AO39:AR39"/>
    <mergeCell ref="AS39:BB39"/>
    <mergeCell ref="AO40:AR40"/>
    <mergeCell ref="AS40:BB40"/>
    <mergeCell ref="AO41:AR41"/>
    <mergeCell ref="AS41:BB41"/>
    <mergeCell ref="AS37:BB37"/>
    <mergeCell ref="C38:N38"/>
    <mergeCell ref="O38:R38"/>
    <mergeCell ref="AC37:AN37"/>
    <mergeCell ref="AO38:AR38"/>
    <mergeCell ref="AS38:BB38"/>
    <mergeCell ref="S38:AB38"/>
    <mergeCell ref="AC38:AN38"/>
    <mergeCell ref="C39:N39"/>
    <mergeCell ref="O39:R39"/>
    <mergeCell ref="S39:AB39"/>
    <mergeCell ref="AC39:AN39"/>
    <mergeCell ref="AO37:AR37"/>
    <mergeCell ref="S37:AB37"/>
    <mergeCell ref="C37:N37"/>
    <mergeCell ref="O37:R37"/>
    <mergeCell ref="AS36:BB36"/>
    <mergeCell ref="AO36:AR36"/>
    <mergeCell ref="C36:N36"/>
    <mergeCell ref="O36:R36"/>
    <mergeCell ref="S36:AB36"/>
    <mergeCell ref="AC36:AN36"/>
    <mergeCell ref="U34:Y34"/>
    <mergeCell ref="Z34:AK34"/>
    <mergeCell ref="AO35:AR35"/>
    <mergeCell ref="C35:N35"/>
    <mergeCell ref="O35:R35"/>
    <mergeCell ref="S35:AB35"/>
    <mergeCell ref="AC35:AN35"/>
    <mergeCell ref="AL34:AP34"/>
    <mergeCell ref="AQ34:BB34"/>
    <mergeCell ref="C34:G34"/>
    <mergeCell ref="H4:T4"/>
    <mergeCell ref="U4:Y4"/>
    <mergeCell ref="O6:R6"/>
    <mergeCell ref="S6:AB6"/>
    <mergeCell ref="AC6:AN6"/>
    <mergeCell ref="C7:N7"/>
    <mergeCell ref="C10:N10"/>
    <mergeCell ref="O10:R10"/>
    <mergeCell ref="S10:AB10"/>
    <mergeCell ref="AC10:AN10"/>
    <mergeCell ref="AC8:AN8"/>
    <mergeCell ref="C6:N6"/>
    <mergeCell ref="Z4:AK4"/>
    <mergeCell ref="AL4:AP4"/>
    <mergeCell ref="AC9:AN9"/>
    <mergeCell ref="C9:N9"/>
    <mergeCell ref="C5:N5"/>
    <mergeCell ref="AC7:AN7"/>
    <mergeCell ref="H32:AB33"/>
    <mergeCell ref="AC32:AG33"/>
    <mergeCell ref="C8:N8"/>
    <mergeCell ref="O8:R8"/>
    <mergeCell ref="S8:AB8"/>
    <mergeCell ref="AH32:BB33"/>
    <mergeCell ref="AC14:AN14"/>
    <mergeCell ref="C13:N13"/>
    <mergeCell ref="O13:R13"/>
    <mergeCell ref="C15:N15"/>
    <mergeCell ref="O15:R15"/>
    <mergeCell ref="C16:N16"/>
    <mergeCell ref="O16:R16"/>
    <mergeCell ref="S13:AB13"/>
    <mergeCell ref="AC13:AN13"/>
    <mergeCell ref="AO14:AR14"/>
    <mergeCell ref="AS14:BB14"/>
    <mergeCell ref="AO16:AR16"/>
    <mergeCell ref="AS16:BB16"/>
    <mergeCell ref="S15:AB15"/>
    <mergeCell ref="AO8:AR8"/>
    <mergeCell ref="AS8:BB8"/>
    <mergeCell ref="AO9:AR9"/>
    <mergeCell ref="O31:AN31"/>
    <mergeCell ref="AO31:AZ31"/>
    <mergeCell ref="AC2:AG3"/>
    <mergeCell ref="AS35:BB35"/>
    <mergeCell ref="H34:T34"/>
    <mergeCell ref="AH2:BB3"/>
    <mergeCell ref="S5:AB5"/>
    <mergeCell ref="AO6:AR6"/>
    <mergeCell ref="AS6:BB6"/>
    <mergeCell ref="O7:R7"/>
    <mergeCell ref="O5:R5"/>
    <mergeCell ref="S7:AB7"/>
    <mergeCell ref="AO7:AR7"/>
    <mergeCell ref="AS7:BB7"/>
    <mergeCell ref="AO13:AR13"/>
    <mergeCell ref="AS13:BB13"/>
    <mergeCell ref="C14:N14"/>
    <mergeCell ref="O14:R14"/>
    <mergeCell ref="S14:AB14"/>
    <mergeCell ref="AO11:AR11"/>
    <mergeCell ref="C2:G3"/>
    <mergeCell ref="AC5:AN5"/>
    <mergeCell ref="AO5:AR5"/>
    <mergeCell ref="C32:G33"/>
    <mergeCell ref="AC11:AN11"/>
    <mergeCell ref="C11:N11"/>
    <mergeCell ref="O11:R11"/>
    <mergeCell ref="O9:R9"/>
    <mergeCell ref="S9:AB9"/>
    <mergeCell ref="AS11:BB11"/>
    <mergeCell ref="C12:N12"/>
    <mergeCell ref="O12:R12"/>
    <mergeCell ref="S12:AB12"/>
    <mergeCell ref="AC12:AN12"/>
    <mergeCell ref="AO10:AR10"/>
    <mergeCell ref="AS10:BB10"/>
    <mergeCell ref="AS9:BB9"/>
    <mergeCell ref="H2:AB3"/>
    <mergeCell ref="AQ4:BB4"/>
    <mergeCell ref="AC15:AN15"/>
    <mergeCell ref="AO15:AR15"/>
    <mergeCell ref="AS15:BB15"/>
    <mergeCell ref="S16:AB16"/>
    <mergeCell ref="AC16:AN16"/>
    <mergeCell ref="AO20:AR20"/>
    <mergeCell ref="AS20:BB20"/>
    <mergeCell ref="AO17:AR17"/>
    <mergeCell ref="AS17:BB17"/>
    <mergeCell ref="AO18:AR18"/>
    <mergeCell ref="AS18:BB18"/>
    <mergeCell ref="AO19:AR19"/>
    <mergeCell ref="AS19:BB19"/>
    <mergeCell ref="C17:N17"/>
    <mergeCell ref="O17:R17"/>
    <mergeCell ref="S17:AB17"/>
    <mergeCell ref="AC17:AN17"/>
    <mergeCell ref="AS5:BB5"/>
    <mergeCell ref="C4:G4"/>
    <mergeCell ref="AO12:AR12"/>
    <mergeCell ref="AS12:BB12"/>
    <mergeCell ref="S11:AB11"/>
    <mergeCell ref="C18:N18"/>
    <mergeCell ref="O18:R18"/>
    <mergeCell ref="S18:AB18"/>
    <mergeCell ref="AC18:AN18"/>
    <mergeCell ref="C19:N19"/>
    <mergeCell ref="O19:R19"/>
    <mergeCell ref="C20:N20"/>
    <mergeCell ref="O20:R20"/>
    <mergeCell ref="S20:AB20"/>
    <mergeCell ref="AC20:AN20"/>
    <mergeCell ref="S19:AB19"/>
    <mergeCell ref="AC19:AN19"/>
    <mergeCell ref="AC23:AN23"/>
    <mergeCell ref="C23:N23"/>
    <mergeCell ref="O23:R23"/>
    <mergeCell ref="AO21:AR21"/>
    <mergeCell ref="AS21:BB21"/>
    <mergeCell ref="AO22:AR22"/>
    <mergeCell ref="AS22:BB22"/>
    <mergeCell ref="AO23:AR23"/>
    <mergeCell ref="AS23:BB23"/>
    <mergeCell ref="S23:AB23"/>
    <mergeCell ref="C22:N22"/>
    <mergeCell ref="O22:R22"/>
    <mergeCell ref="S22:AB22"/>
    <mergeCell ref="AC22:AN22"/>
    <mergeCell ref="C21:N21"/>
    <mergeCell ref="O21:R21"/>
    <mergeCell ref="S21:AB21"/>
    <mergeCell ref="AC21:AN21"/>
    <mergeCell ref="AO29:AR29"/>
    <mergeCell ref="AS29:BB29"/>
    <mergeCell ref="AO27:AR27"/>
    <mergeCell ref="AS27:BB27"/>
    <mergeCell ref="AO28:AR28"/>
    <mergeCell ref="AS28:BB28"/>
    <mergeCell ref="C28:N28"/>
    <mergeCell ref="O28:R28"/>
    <mergeCell ref="S28:AB28"/>
    <mergeCell ref="AC28:AN28"/>
    <mergeCell ref="C29:N29"/>
    <mergeCell ref="O29:R29"/>
    <mergeCell ref="S29:AB29"/>
    <mergeCell ref="AC29:AN29"/>
    <mergeCell ref="AO1:AZ1"/>
    <mergeCell ref="O1:AN1"/>
    <mergeCell ref="AO25:AR25"/>
    <mergeCell ref="O27:R27"/>
    <mergeCell ref="S27:AB27"/>
    <mergeCell ref="AC27:AN27"/>
    <mergeCell ref="AO26:AR26"/>
    <mergeCell ref="AS26:BB26"/>
    <mergeCell ref="C26:N26"/>
    <mergeCell ref="O26:R26"/>
    <mergeCell ref="S26:AB26"/>
    <mergeCell ref="AC26:AN26"/>
    <mergeCell ref="AS25:BB25"/>
    <mergeCell ref="AO24:AR24"/>
    <mergeCell ref="AS24:BB24"/>
    <mergeCell ref="C27:N27"/>
    <mergeCell ref="C24:N24"/>
    <mergeCell ref="O24:R24"/>
    <mergeCell ref="S24:AB24"/>
    <mergeCell ref="AC24:AN24"/>
    <mergeCell ref="C25:N25"/>
    <mergeCell ref="O25:R25"/>
    <mergeCell ref="S25:AB25"/>
    <mergeCell ref="AC25:AN25"/>
  </mergeCells>
  <phoneticPr fontId="1"/>
  <printOptions horizontalCentered="1"/>
  <pageMargins left="0.39370078740157483" right="0.39370078740157483" top="0.19685039370078741" bottom="0.59055118110236227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62"/>
  <sheetViews>
    <sheetView zoomScaleNormal="100" workbookViewId="0"/>
  </sheetViews>
  <sheetFormatPr defaultColWidth="9" defaultRowHeight="13.2"/>
  <cols>
    <col min="1" max="1" width="5.33203125" style="48" customWidth="1"/>
    <col min="2" max="2" width="3.44140625" style="48" customWidth="1"/>
    <col min="3" max="3" width="16.109375" style="48" bestFit="1" customWidth="1"/>
    <col min="4" max="4" width="16" style="48" customWidth="1"/>
    <col min="5" max="16384" width="9" style="48"/>
  </cols>
  <sheetData>
    <row r="1" spans="1:8" ht="78" customHeight="1" thickBot="1">
      <c r="B1" s="618" t="s">
        <v>129</v>
      </c>
      <c r="C1" s="618"/>
      <c r="D1" s="618"/>
      <c r="E1" s="618"/>
      <c r="F1" s="618"/>
      <c r="G1" s="618"/>
      <c r="H1" s="618"/>
    </row>
    <row r="2" spans="1:8" ht="24" customHeight="1" thickBot="1">
      <c r="A2" s="619" t="s">
        <v>101</v>
      </c>
      <c r="B2" s="620"/>
      <c r="C2" s="621">
        <f>基礎データ!D2</f>
        <v>0</v>
      </c>
      <c r="D2" s="622"/>
      <c r="E2" s="623"/>
    </row>
    <row r="3" spans="1:8" ht="24" customHeight="1" thickBot="1">
      <c r="A3" s="55"/>
      <c r="B3" s="55"/>
      <c r="C3" s="55"/>
      <c r="D3" s="55"/>
    </row>
    <row r="4" spans="1:8" ht="13.8" thickBot="1">
      <c r="A4" s="6" t="s">
        <v>99</v>
      </c>
      <c r="B4" s="7" t="s">
        <v>83</v>
      </c>
      <c r="C4" s="7" t="s">
        <v>85</v>
      </c>
      <c r="D4" s="9" t="s">
        <v>108</v>
      </c>
    </row>
    <row r="5" spans="1:8">
      <c r="A5" s="57">
        <v>1</v>
      </c>
      <c r="B5" s="58" t="str">
        <f>IF(基礎データ!B9="","",VLOOKUP(A5,基礎データ!$A$9:$M$158,2,0))</f>
        <v/>
      </c>
      <c r="C5" s="58" t="str">
        <f>IF(基礎データ!B9="","",VLOOKUP(A5,基礎データ!$A$9:$M$158,3,0))</f>
        <v/>
      </c>
      <c r="D5" s="59" t="str">
        <f>IF(基礎データ!B9="","",VLOOKUP(A5,基礎データ!$A$9:$M$158,12,0))</f>
        <v/>
      </c>
    </row>
    <row r="6" spans="1:8">
      <c r="A6" s="60">
        <v>2</v>
      </c>
      <c r="B6" s="49" t="str">
        <f>IF(基礎データ!B10="","",VLOOKUP(A6,基礎データ!$A$9:$M$158,2,0))</f>
        <v/>
      </c>
      <c r="C6" s="49" t="str">
        <f>IF(基礎データ!B10="","",VLOOKUP(A6,基礎データ!$A$9:$M$158,3,0))</f>
        <v/>
      </c>
      <c r="D6" s="61" t="str">
        <f>IF(基礎データ!B10="","",VLOOKUP(A6,基礎データ!$A$9:$M$158,12,0))</f>
        <v/>
      </c>
    </row>
    <row r="7" spans="1:8">
      <c r="A7" s="60">
        <v>3</v>
      </c>
      <c r="B7" s="49" t="str">
        <f>IF(基礎データ!B11="","",VLOOKUP(A7,基礎データ!$A$9:$M$158,2,0))</f>
        <v/>
      </c>
      <c r="C7" s="49" t="str">
        <f>IF(基礎データ!B11="","",VLOOKUP(A7,基礎データ!$A$9:$M$158,3,0))</f>
        <v/>
      </c>
      <c r="D7" s="61" t="str">
        <f>IF(基礎データ!B11="","",VLOOKUP(A7,基礎データ!$A$9:$M$158,12,0))</f>
        <v/>
      </c>
    </row>
    <row r="8" spans="1:8">
      <c r="A8" s="60">
        <v>4</v>
      </c>
      <c r="B8" s="49" t="str">
        <f>IF(基礎データ!B12="","",VLOOKUP(A8,基礎データ!$A$9:$M$158,2,0))</f>
        <v/>
      </c>
      <c r="C8" s="49" t="str">
        <f>IF(基礎データ!B12="","",VLOOKUP(A8,基礎データ!$A$9:$M$158,3,0))</f>
        <v/>
      </c>
      <c r="D8" s="61" t="str">
        <f>IF(基礎データ!B12="","",VLOOKUP(A8,基礎データ!$A$9:$M$158,12,0))</f>
        <v/>
      </c>
    </row>
    <row r="9" spans="1:8">
      <c r="A9" s="60">
        <v>5</v>
      </c>
      <c r="B9" s="49" t="str">
        <f>IF(基礎データ!B13="","",VLOOKUP(A9,基礎データ!$A$9:$M$158,2,0))</f>
        <v/>
      </c>
      <c r="C9" s="49" t="str">
        <f>IF(基礎データ!B13="","",VLOOKUP(A9,基礎データ!$A$9:$M$158,3,0))</f>
        <v/>
      </c>
      <c r="D9" s="61" t="str">
        <f>IF(基礎データ!B13="","",VLOOKUP(A9,基礎データ!$A$9:$M$158,12,0))</f>
        <v/>
      </c>
    </row>
    <row r="10" spans="1:8">
      <c r="A10" s="60">
        <v>6</v>
      </c>
      <c r="B10" s="49" t="str">
        <f>IF(基礎データ!B14="","",VLOOKUP(A10,基礎データ!$A$9:$M$158,2,0))</f>
        <v/>
      </c>
      <c r="C10" s="49" t="str">
        <f>IF(基礎データ!B14="","",VLOOKUP(A10,基礎データ!$A$9:$M$158,3,0))</f>
        <v/>
      </c>
      <c r="D10" s="61" t="str">
        <f>IF(基礎データ!B14="","",VLOOKUP(A10,基礎データ!$A$9:$M$158,12,0))</f>
        <v/>
      </c>
    </row>
    <row r="11" spans="1:8">
      <c r="A11" s="60">
        <v>7</v>
      </c>
      <c r="B11" s="49" t="str">
        <f>IF(基礎データ!B15="","",VLOOKUP(A11,基礎データ!$A$9:$M$158,2,0))</f>
        <v/>
      </c>
      <c r="C11" s="49" t="str">
        <f>IF(基礎データ!B15="","",VLOOKUP(A11,基礎データ!$A$9:$M$158,3,0))</f>
        <v/>
      </c>
      <c r="D11" s="61" t="str">
        <f>IF(基礎データ!B15="","",VLOOKUP(A11,基礎データ!$A$9:$M$158,12,0))</f>
        <v/>
      </c>
    </row>
    <row r="12" spans="1:8">
      <c r="A12" s="60">
        <v>8</v>
      </c>
      <c r="B12" s="49" t="str">
        <f>IF(基礎データ!B16="","",VLOOKUP(A12,基礎データ!$A$9:$M$158,2,0))</f>
        <v/>
      </c>
      <c r="C12" s="49" t="str">
        <f>IF(基礎データ!B16="","",VLOOKUP(A12,基礎データ!$A$9:$M$158,3,0))</f>
        <v/>
      </c>
      <c r="D12" s="61" t="str">
        <f>IF(基礎データ!B16="","",VLOOKUP(A12,基礎データ!$A$9:$M$158,12,0))</f>
        <v/>
      </c>
    </row>
    <row r="13" spans="1:8">
      <c r="A13" s="60">
        <v>9</v>
      </c>
      <c r="B13" s="49" t="str">
        <f>IF(基礎データ!B17="","",VLOOKUP(A13,基礎データ!$A$9:$M$158,2,0))</f>
        <v/>
      </c>
      <c r="C13" s="49" t="str">
        <f>IF(基礎データ!B17="","",VLOOKUP(A13,基礎データ!$A$9:$M$158,3,0))</f>
        <v/>
      </c>
      <c r="D13" s="61" t="str">
        <f>IF(基礎データ!B17="","",VLOOKUP(A13,基礎データ!$A$9:$M$158,12,0))</f>
        <v/>
      </c>
    </row>
    <row r="14" spans="1:8">
      <c r="A14" s="60">
        <v>10</v>
      </c>
      <c r="B14" s="49" t="str">
        <f>IF(基礎データ!B18="","",VLOOKUP(A14,基礎データ!$A$9:$M$158,2,0))</f>
        <v/>
      </c>
      <c r="C14" s="49" t="str">
        <f>IF(基礎データ!B18="","",VLOOKUP(A14,基礎データ!$A$9:$M$158,3,0))</f>
        <v/>
      </c>
      <c r="D14" s="61" t="str">
        <f>IF(基礎データ!B18="","",VLOOKUP(A14,基礎データ!$A$9:$M$158,12,0))</f>
        <v/>
      </c>
    </row>
    <row r="15" spans="1:8">
      <c r="A15" s="60">
        <v>11</v>
      </c>
      <c r="B15" s="49" t="str">
        <f>IF(基礎データ!B19="","",VLOOKUP(A15,基礎データ!$A$9:$M$158,2,0))</f>
        <v/>
      </c>
      <c r="C15" s="49" t="str">
        <f>IF(基礎データ!B19="","",VLOOKUP(A15,基礎データ!$A$9:$M$158,3,0))</f>
        <v/>
      </c>
      <c r="D15" s="61" t="str">
        <f>IF(基礎データ!B19="","",VLOOKUP(A15,基礎データ!$A$9:$M$158,12,0))</f>
        <v/>
      </c>
    </row>
    <row r="16" spans="1:8">
      <c r="A16" s="60">
        <v>12</v>
      </c>
      <c r="B16" s="49" t="str">
        <f>IF(基礎データ!B20="","",VLOOKUP(A16,基礎データ!$A$9:$M$158,2,0))</f>
        <v/>
      </c>
      <c r="C16" s="49" t="str">
        <f>IF(基礎データ!B20="","",VLOOKUP(A16,基礎データ!$A$9:$M$158,3,0))</f>
        <v/>
      </c>
      <c r="D16" s="61" t="str">
        <f>IF(基礎データ!B20="","",VLOOKUP(A16,基礎データ!$A$9:$M$158,12,0))</f>
        <v/>
      </c>
    </row>
    <row r="17" spans="1:4">
      <c r="A17" s="60">
        <v>13</v>
      </c>
      <c r="B17" s="49" t="str">
        <f>IF(基礎データ!B21="","",VLOOKUP(A17,基礎データ!$A$9:$M$158,2,0))</f>
        <v/>
      </c>
      <c r="C17" s="49" t="str">
        <f>IF(基礎データ!B21="","",VLOOKUP(A17,基礎データ!$A$9:$M$158,3,0))</f>
        <v/>
      </c>
      <c r="D17" s="61" t="str">
        <f>IF(基礎データ!B21="","",VLOOKUP(A17,基礎データ!$A$9:$M$158,12,0))</f>
        <v/>
      </c>
    </row>
    <row r="18" spans="1:4">
      <c r="A18" s="60">
        <v>14</v>
      </c>
      <c r="B18" s="49" t="str">
        <f>IF(基礎データ!B22="","",VLOOKUP(A18,基礎データ!$A$9:$M$158,2,0))</f>
        <v/>
      </c>
      <c r="C18" s="49" t="str">
        <f>IF(基礎データ!B22="","",VLOOKUP(A18,基礎データ!$A$9:$M$158,3,0))</f>
        <v/>
      </c>
      <c r="D18" s="61" t="str">
        <f>IF(基礎データ!B22="","",VLOOKUP(A18,基礎データ!$A$9:$M$158,12,0))</f>
        <v/>
      </c>
    </row>
    <row r="19" spans="1:4">
      <c r="A19" s="60">
        <v>15</v>
      </c>
      <c r="B19" s="49" t="str">
        <f>IF(基礎データ!B23="","",VLOOKUP(A19,基礎データ!$A$9:$M$158,2,0))</f>
        <v/>
      </c>
      <c r="C19" s="49" t="str">
        <f>IF(基礎データ!B23="","",VLOOKUP(A19,基礎データ!$A$9:$M$158,3,0))</f>
        <v/>
      </c>
      <c r="D19" s="61" t="str">
        <f>IF(基礎データ!B23="","",VLOOKUP(A19,基礎データ!$A$9:$M$158,12,0))</f>
        <v/>
      </c>
    </row>
    <row r="20" spans="1:4">
      <c r="A20" s="60">
        <v>16</v>
      </c>
      <c r="B20" s="49" t="str">
        <f>IF(基礎データ!B24="","",VLOOKUP(A20,基礎データ!$A$9:$M$158,2,0))</f>
        <v/>
      </c>
      <c r="C20" s="49" t="str">
        <f>IF(基礎データ!B24="","",VLOOKUP(A20,基礎データ!$A$9:$M$158,3,0))</f>
        <v/>
      </c>
      <c r="D20" s="61" t="str">
        <f>IF(基礎データ!B24="","",VLOOKUP(A20,基礎データ!$A$9:$M$158,12,0))</f>
        <v/>
      </c>
    </row>
    <row r="21" spans="1:4">
      <c r="A21" s="60">
        <v>17</v>
      </c>
      <c r="B21" s="49" t="str">
        <f>IF(基礎データ!B25="","",VLOOKUP(A21,基礎データ!$A$9:$M$158,2,0))</f>
        <v/>
      </c>
      <c r="C21" s="49" t="str">
        <f>IF(基礎データ!B25="","",VLOOKUP(A21,基礎データ!$A$9:$M$158,3,0))</f>
        <v/>
      </c>
      <c r="D21" s="61" t="str">
        <f>IF(基礎データ!B25="","",VLOOKUP(A21,基礎データ!$A$9:$M$158,12,0))</f>
        <v/>
      </c>
    </row>
    <row r="22" spans="1:4">
      <c r="A22" s="60">
        <v>18</v>
      </c>
      <c r="B22" s="49" t="str">
        <f>IF(基礎データ!B26="","",VLOOKUP(A22,基礎データ!$A$9:$M$158,2,0))</f>
        <v/>
      </c>
      <c r="C22" s="49" t="str">
        <f>IF(基礎データ!B26="","",VLOOKUP(A22,基礎データ!$A$9:$M$158,3,0))</f>
        <v/>
      </c>
      <c r="D22" s="61" t="str">
        <f>IF(基礎データ!B26="","",VLOOKUP(A22,基礎データ!$A$9:$M$158,12,0))</f>
        <v/>
      </c>
    </row>
    <row r="23" spans="1:4">
      <c r="A23" s="60">
        <v>19</v>
      </c>
      <c r="B23" s="49" t="str">
        <f>IF(基礎データ!B27="","",VLOOKUP(A23,基礎データ!$A$9:$M$158,2,0))</f>
        <v/>
      </c>
      <c r="C23" s="49" t="str">
        <f>IF(基礎データ!B27="","",VLOOKUP(A23,基礎データ!$A$9:$M$158,3,0))</f>
        <v/>
      </c>
      <c r="D23" s="61" t="str">
        <f>IF(基礎データ!B27="","",VLOOKUP(A23,基礎データ!$A$9:$M$158,12,0))</f>
        <v/>
      </c>
    </row>
    <row r="24" spans="1:4">
      <c r="A24" s="60">
        <v>20</v>
      </c>
      <c r="B24" s="49" t="str">
        <f>IF(基礎データ!B28="","",VLOOKUP(A24,基礎データ!$A$9:$M$158,2,0))</f>
        <v/>
      </c>
      <c r="C24" s="49" t="str">
        <f>IF(基礎データ!B28="","",VLOOKUP(A24,基礎データ!$A$9:$M$158,3,0))</f>
        <v/>
      </c>
      <c r="D24" s="61" t="str">
        <f>IF(基礎データ!B28="","",VLOOKUP(A24,基礎データ!$A$9:$M$158,12,0))</f>
        <v/>
      </c>
    </row>
    <row r="25" spans="1:4">
      <c r="A25" s="60">
        <v>21</v>
      </c>
      <c r="B25" s="49" t="str">
        <f>IF(基礎データ!B29="","",VLOOKUP(A25,基礎データ!$A$9:$M$158,2,0))</f>
        <v/>
      </c>
      <c r="C25" s="49" t="str">
        <f>IF(基礎データ!B29="","",VLOOKUP(A25,基礎データ!$A$9:$M$158,3,0))</f>
        <v/>
      </c>
      <c r="D25" s="61" t="str">
        <f>IF(基礎データ!B29="","",VLOOKUP(A25,基礎データ!$A$9:$M$158,12,0))</f>
        <v/>
      </c>
    </row>
    <row r="26" spans="1:4">
      <c r="A26" s="60">
        <v>22</v>
      </c>
      <c r="B26" s="49" t="str">
        <f>IF(基礎データ!B30="","",VLOOKUP(A26,基礎データ!$A$9:$M$158,2,0))</f>
        <v/>
      </c>
      <c r="C26" s="49" t="str">
        <f>IF(基礎データ!B30="","",VLOOKUP(A26,基礎データ!$A$9:$M$158,3,0))</f>
        <v/>
      </c>
      <c r="D26" s="61" t="str">
        <f>IF(基礎データ!B30="","",VLOOKUP(A26,基礎データ!$A$9:$M$158,12,0))</f>
        <v/>
      </c>
    </row>
    <row r="27" spans="1:4">
      <c r="A27" s="60">
        <v>23</v>
      </c>
      <c r="B27" s="49" t="str">
        <f>IF(基礎データ!B31="","",VLOOKUP(A27,基礎データ!$A$9:$M$158,2,0))</f>
        <v/>
      </c>
      <c r="C27" s="49" t="str">
        <f>IF(基礎データ!B31="","",VLOOKUP(A27,基礎データ!$A$9:$M$158,3,0))</f>
        <v/>
      </c>
      <c r="D27" s="61" t="str">
        <f>IF(基礎データ!B31="","",VLOOKUP(A27,基礎データ!$A$9:$M$158,12,0))</f>
        <v/>
      </c>
    </row>
    <row r="28" spans="1:4">
      <c r="A28" s="60">
        <v>24</v>
      </c>
      <c r="B28" s="49" t="str">
        <f>IF(基礎データ!B32="","",VLOOKUP(A28,基礎データ!$A$9:$M$158,2,0))</f>
        <v/>
      </c>
      <c r="C28" s="49" t="str">
        <f>IF(基礎データ!B32="","",VLOOKUP(A28,基礎データ!$A$9:$M$158,3,0))</f>
        <v/>
      </c>
      <c r="D28" s="61" t="str">
        <f>IF(基礎データ!B32="","",VLOOKUP(A28,基礎データ!$A$9:$M$158,12,0))</f>
        <v/>
      </c>
    </row>
    <row r="29" spans="1:4">
      <c r="A29" s="60">
        <v>25</v>
      </c>
      <c r="B29" s="49" t="str">
        <f>IF(基礎データ!B33="","",VLOOKUP(A29,基礎データ!$A$9:$M$158,2,0))</f>
        <v/>
      </c>
      <c r="C29" s="49" t="str">
        <f>IF(基礎データ!B33="","",VLOOKUP(A29,基礎データ!$A$9:$M$158,3,0))</f>
        <v/>
      </c>
      <c r="D29" s="61" t="str">
        <f>IF(基礎データ!B33="","",VLOOKUP(A29,基礎データ!$A$9:$M$158,12,0))</f>
        <v/>
      </c>
    </row>
    <row r="30" spans="1:4">
      <c r="A30" s="60">
        <v>26</v>
      </c>
      <c r="B30" s="49" t="str">
        <f>IF(基礎データ!B34="","",VLOOKUP(A30,基礎データ!$A$9:$M$158,2,0))</f>
        <v/>
      </c>
      <c r="C30" s="49" t="str">
        <f>IF(基礎データ!B34="","",VLOOKUP(A30,基礎データ!$A$9:$M$158,3,0))</f>
        <v/>
      </c>
      <c r="D30" s="61" t="str">
        <f>IF(基礎データ!B34="","",VLOOKUP(A30,基礎データ!$A$9:$M$158,12,0))</f>
        <v/>
      </c>
    </row>
    <row r="31" spans="1:4">
      <c r="A31" s="60">
        <v>27</v>
      </c>
      <c r="B31" s="49" t="str">
        <f>IF(基礎データ!B35="","",VLOOKUP(A31,基礎データ!$A$9:$M$158,2,0))</f>
        <v/>
      </c>
      <c r="C31" s="49" t="str">
        <f>IF(基礎データ!B35="","",VLOOKUP(A31,基礎データ!$A$9:$M$158,3,0))</f>
        <v/>
      </c>
      <c r="D31" s="61" t="str">
        <f>IF(基礎データ!B35="","",VLOOKUP(A31,基礎データ!$A$9:$M$158,12,0))</f>
        <v/>
      </c>
    </row>
    <row r="32" spans="1:4">
      <c r="A32" s="60">
        <v>28</v>
      </c>
      <c r="B32" s="49" t="str">
        <f>IF(基礎データ!B36="","",VLOOKUP(A32,基礎データ!$A$9:$M$158,2,0))</f>
        <v/>
      </c>
      <c r="C32" s="49" t="str">
        <f>IF(基礎データ!B36="","",VLOOKUP(A32,基礎データ!$A$9:$M$158,3,0))</f>
        <v/>
      </c>
      <c r="D32" s="61" t="str">
        <f>IF(基礎データ!B36="","",VLOOKUP(A32,基礎データ!$A$9:$M$158,12,0))</f>
        <v/>
      </c>
    </row>
    <row r="33" spans="1:4">
      <c r="A33" s="60">
        <v>29</v>
      </c>
      <c r="B33" s="49" t="str">
        <f>IF(基礎データ!B37="","",VLOOKUP(A33,基礎データ!$A$9:$M$158,2,0))</f>
        <v/>
      </c>
      <c r="C33" s="49" t="str">
        <f>IF(基礎データ!B37="","",VLOOKUP(A33,基礎データ!$A$9:$M$158,3,0))</f>
        <v/>
      </c>
      <c r="D33" s="61" t="str">
        <f>IF(基礎データ!B37="","",VLOOKUP(A33,基礎データ!$A$9:$M$158,12,0))</f>
        <v/>
      </c>
    </row>
    <row r="34" spans="1:4">
      <c r="A34" s="60">
        <v>30</v>
      </c>
      <c r="B34" s="49" t="str">
        <f>IF(基礎データ!B38="","",VLOOKUP(A34,基礎データ!$A$9:$M$158,2,0))</f>
        <v/>
      </c>
      <c r="C34" s="49" t="str">
        <f>IF(基礎データ!B38="","",VLOOKUP(A34,基礎データ!$A$9:$M$158,3,0))</f>
        <v/>
      </c>
      <c r="D34" s="61" t="str">
        <f>IF(基礎データ!B38="","",VLOOKUP(A34,基礎データ!$A$9:$M$158,12,0))</f>
        <v/>
      </c>
    </row>
    <row r="35" spans="1:4">
      <c r="A35" s="60">
        <v>31</v>
      </c>
      <c r="B35" s="49" t="str">
        <f>IF(基礎データ!B39="","",VLOOKUP(A35,基礎データ!$A$9:$M$158,2,0))</f>
        <v/>
      </c>
      <c r="C35" s="49" t="str">
        <f>IF(基礎データ!B39="","",VLOOKUP(A35,基礎データ!$A$9:$M$158,3,0))</f>
        <v/>
      </c>
      <c r="D35" s="61" t="str">
        <f>IF(基礎データ!B39="","",VLOOKUP(A35,基礎データ!$A$9:$M$158,12,0))</f>
        <v/>
      </c>
    </row>
    <row r="36" spans="1:4">
      <c r="A36" s="60">
        <v>32</v>
      </c>
      <c r="B36" s="49" t="str">
        <f>IF(基礎データ!B40="","",VLOOKUP(A36,基礎データ!$A$9:$M$158,2,0))</f>
        <v/>
      </c>
      <c r="C36" s="49" t="str">
        <f>IF(基礎データ!B40="","",VLOOKUP(A36,基礎データ!$A$9:$M$158,3,0))</f>
        <v/>
      </c>
      <c r="D36" s="61" t="str">
        <f>IF(基礎データ!B40="","",VLOOKUP(A36,基礎データ!$A$9:$M$158,12,0))</f>
        <v/>
      </c>
    </row>
    <row r="37" spans="1:4">
      <c r="A37" s="60">
        <v>33</v>
      </c>
      <c r="B37" s="49" t="str">
        <f>IF(基礎データ!B41="","",VLOOKUP(A37,基礎データ!$A$9:$M$158,2,0))</f>
        <v/>
      </c>
      <c r="C37" s="49" t="str">
        <f>IF(基礎データ!B41="","",VLOOKUP(A37,基礎データ!$A$9:$M$158,3,0))</f>
        <v/>
      </c>
      <c r="D37" s="61" t="str">
        <f>IF(基礎データ!B41="","",VLOOKUP(A37,基礎データ!$A$9:$M$158,12,0))</f>
        <v/>
      </c>
    </row>
    <row r="38" spans="1:4">
      <c r="A38" s="60">
        <v>34</v>
      </c>
      <c r="B38" s="49" t="str">
        <f>IF(基礎データ!B42="","",VLOOKUP(A38,基礎データ!$A$9:$M$158,2,0))</f>
        <v/>
      </c>
      <c r="C38" s="49" t="str">
        <f>IF(基礎データ!B42="","",VLOOKUP(A38,基礎データ!$A$9:$M$158,3,0))</f>
        <v/>
      </c>
      <c r="D38" s="61" t="str">
        <f>IF(基礎データ!B42="","",VLOOKUP(A38,基礎データ!$A$9:$M$158,12,0))</f>
        <v/>
      </c>
    </row>
    <row r="39" spans="1:4">
      <c r="A39" s="60">
        <v>35</v>
      </c>
      <c r="B39" s="49" t="str">
        <f>IF(基礎データ!B43="","",VLOOKUP(A39,基礎データ!$A$9:$M$158,2,0))</f>
        <v/>
      </c>
      <c r="C39" s="49" t="str">
        <f>IF(基礎データ!B43="","",VLOOKUP(A39,基礎データ!$A$9:$M$158,3,0))</f>
        <v/>
      </c>
      <c r="D39" s="61" t="str">
        <f>IF(基礎データ!B43="","",VLOOKUP(A39,基礎データ!$A$9:$M$158,12,0))</f>
        <v/>
      </c>
    </row>
    <row r="40" spans="1:4">
      <c r="A40" s="60">
        <v>36</v>
      </c>
      <c r="B40" s="49" t="str">
        <f>IF(基礎データ!B44="","",VLOOKUP(A40,基礎データ!$A$9:$M$158,2,0))</f>
        <v/>
      </c>
      <c r="C40" s="49" t="str">
        <f>IF(基礎データ!B44="","",VLOOKUP(A40,基礎データ!$A$9:$M$158,3,0))</f>
        <v/>
      </c>
      <c r="D40" s="61" t="str">
        <f>IF(基礎データ!B44="","",VLOOKUP(A40,基礎データ!$A$9:$M$158,12,0))</f>
        <v/>
      </c>
    </row>
    <row r="41" spans="1:4">
      <c r="A41" s="60">
        <v>37</v>
      </c>
      <c r="B41" s="49" t="str">
        <f>IF(基礎データ!B45="","",VLOOKUP(A41,基礎データ!$A$9:$M$158,2,0))</f>
        <v/>
      </c>
      <c r="C41" s="49" t="str">
        <f>IF(基礎データ!B45="","",VLOOKUP(A41,基礎データ!$A$9:$M$158,3,0))</f>
        <v/>
      </c>
      <c r="D41" s="61" t="str">
        <f>IF(基礎データ!B45="","",VLOOKUP(A41,基礎データ!$A$9:$M$158,12,0))</f>
        <v/>
      </c>
    </row>
    <row r="42" spans="1:4">
      <c r="A42" s="60">
        <v>38</v>
      </c>
      <c r="B42" s="49" t="str">
        <f>IF(基礎データ!B46="","",VLOOKUP(A42,基礎データ!$A$9:$M$158,2,0))</f>
        <v/>
      </c>
      <c r="C42" s="49" t="str">
        <f>IF(基礎データ!B46="","",VLOOKUP(A42,基礎データ!$A$9:$M$158,3,0))</f>
        <v/>
      </c>
      <c r="D42" s="61" t="str">
        <f>IF(基礎データ!B46="","",VLOOKUP(A42,基礎データ!$A$9:$M$158,12,0))</f>
        <v/>
      </c>
    </row>
    <row r="43" spans="1:4">
      <c r="A43" s="60">
        <v>39</v>
      </c>
      <c r="B43" s="49" t="str">
        <f>IF(基礎データ!B47="","",VLOOKUP(A43,基礎データ!$A$9:$M$158,2,0))</f>
        <v/>
      </c>
      <c r="C43" s="49" t="str">
        <f>IF(基礎データ!B47="","",VLOOKUP(A43,基礎データ!$A$9:$M$158,3,0))</f>
        <v/>
      </c>
      <c r="D43" s="61" t="str">
        <f>IF(基礎データ!B47="","",VLOOKUP(A43,基礎データ!$A$9:$M$158,12,0))</f>
        <v/>
      </c>
    </row>
    <row r="44" spans="1:4">
      <c r="A44" s="60">
        <v>40</v>
      </c>
      <c r="B44" s="49" t="str">
        <f>IF(基礎データ!B48="","",VLOOKUP(A44,基礎データ!$A$9:$M$158,2,0))</f>
        <v/>
      </c>
      <c r="C44" s="49" t="str">
        <f>IF(基礎データ!B48="","",VLOOKUP(A44,基礎データ!$A$9:$M$158,3,0))</f>
        <v/>
      </c>
      <c r="D44" s="61" t="str">
        <f>IF(基礎データ!B48="","",VLOOKUP(A44,基礎データ!$A$9:$M$158,12,0))</f>
        <v/>
      </c>
    </row>
    <row r="45" spans="1:4">
      <c r="A45" s="60">
        <v>41</v>
      </c>
      <c r="B45" s="49" t="str">
        <f>IF(基礎データ!B49="","",VLOOKUP(A45,基礎データ!$A$9:$M$158,2,0))</f>
        <v/>
      </c>
      <c r="C45" s="49" t="str">
        <f>IF(基礎データ!B49="","",VLOOKUP(A45,基礎データ!$A$9:$M$158,3,0))</f>
        <v/>
      </c>
      <c r="D45" s="61" t="str">
        <f>IF(基礎データ!B49="","",VLOOKUP(A45,基礎データ!$A$9:$M$158,12,0))</f>
        <v/>
      </c>
    </row>
    <row r="46" spans="1:4">
      <c r="A46" s="60">
        <v>42</v>
      </c>
      <c r="B46" s="49" t="str">
        <f>IF(基礎データ!B50="","",VLOOKUP(A46,基礎データ!$A$9:$M$158,2,0))</f>
        <v/>
      </c>
      <c r="C46" s="49" t="str">
        <f>IF(基礎データ!B50="","",VLOOKUP(A46,基礎データ!$A$9:$M$158,3,0))</f>
        <v/>
      </c>
      <c r="D46" s="61" t="str">
        <f>IF(基礎データ!B50="","",VLOOKUP(A46,基礎データ!$A$9:$M$158,12,0))</f>
        <v/>
      </c>
    </row>
    <row r="47" spans="1:4">
      <c r="A47" s="60">
        <v>43</v>
      </c>
      <c r="B47" s="49" t="str">
        <f>IF(基礎データ!B51="","",VLOOKUP(A47,基礎データ!$A$9:$M$158,2,0))</f>
        <v/>
      </c>
      <c r="C47" s="49" t="str">
        <f>IF(基礎データ!B51="","",VLOOKUP(A47,基礎データ!$A$9:$M$158,3,0))</f>
        <v/>
      </c>
      <c r="D47" s="61" t="str">
        <f>IF(基礎データ!B51="","",VLOOKUP(A47,基礎データ!$A$9:$M$158,12,0))</f>
        <v/>
      </c>
    </row>
    <row r="48" spans="1:4">
      <c r="A48" s="60">
        <v>44</v>
      </c>
      <c r="B48" s="49" t="str">
        <f>IF(基礎データ!B52="","",VLOOKUP(A48,基礎データ!$A$9:$M$158,2,0))</f>
        <v/>
      </c>
      <c r="C48" s="49" t="str">
        <f>IF(基礎データ!B52="","",VLOOKUP(A48,基礎データ!$A$9:$M$158,3,0))</f>
        <v/>
      </c>
      <c r="D48" s="61" t="str">
        <f>IF(基礎データ!B52="","",VLOOKUP(A48,基礎データ!$A$9:$M$158,12,0))</f>
        <v/>
      </c>
    </row>
    <row r="49" spans="1:4">
      <c r="A49" s="60">
        <v>45</v>
      </c>
      <c r="B49" s="49" t="str">
        <f>IF(基礎データ!B53="","",VLOOKUP(A49,基礎データ!$A$9:$M$158,2,0))</f>
        <v/>
      </c>
      <c r="C49" s="49" t="str">
        <f>IF(基礎データ!B53="","",VLOOKUP(A49,基礎データ!$A$9:$M$158,3,0))</f>
        <v/>
      </c>
      <c r="D49" s="61" t="str">
        <f>IF(基礎データ!B53="","",VLOOKUP(A49,基礎データ!$A$9:$M$158,12,0))</f>
        <v/>
      </c>
    </row>
    <row r="50" spans="1:4">
      <c r="A50" s="60">
        <v>46</v>
      </c>
      <c r="B50" s="49" t="str">
        <f>IF(基礎データ!B54="","",VLOOKUP(A50,基礎データ!$A$9:$M$158,2,0))</f>
        <v/>
      </c>
      <c r="C50" s="49" t="str">
        <f>IF(基礎データ!B54="","",VLOOKUP(A50,基礎データ!$A$9:$M$158,3,0))</f>
        <v/>
      </c>
      <c r="D50" s="61" t="str">
        <f>IF(基礎データ!B54="","",VLOOKUP(A50,基礎データ!$A$9:$M$158,12,0))</f>
        <v/>
      </c>
    </row>
    <row r="51" spans="1:4">
      <c r="A51" s="60">
        <v>47</v>
      </c>
      <c r="B51" s="49" t="str">
        <f>IF(基礎データ!B55="","",VLOOKUP(A51,基礎データ!$A$9:$M$158,2,0))</f>
        <v/>
      </c>
      <c r="C51" s="49" t="str">
        <f>IF(基礎データ!B55="","",VLOOKUP(A51,基礎データ!$A$9:$M$158,3,0))</f>
        <v/>
      </c>
      <c r="D51" s="61" t="str">
        <f>IF(基礎データ!B55="","",VLOOKUP(A51,基礎データ!$A$9:$M$158,12,0))</f>
        <v/>
      </c>
    </row>
    <row r="52" spans="1:4">
      <c r="A52" s="60">
        <v>48</v>
      </c>
      <c r="B52" s="49" t="str">
        <f>IF(基礎データ!B56="","",VLOOKUP(A52,基礎データ!$A$9:$M$158,2,0))</f>
        <v/>
      </c>
      <c r="C52" s="49" t="str">
        <f>IF(基礎データ!B56="","",VLOOKUP(A52,基礎データ!$A$9:$M$158,3,0))</f>
        <v/>
      </c>
      <c r="D52" s="61" t="str">
        <f>IF(基礎データ!B56="","",VLOOKUP(A52,基礎データ!$A$9:$M$158,12,0))</f>
        <v/>
      </c>
    </row>
    <row r="53" spans="1:4">
      <c r="A53" s="60">
        <v>49</v>
      </c>
      <c r="B53" s="49" t="str">
        <f>IF(基礎データ!B57="","",VLOOKUP(A53,基礎データ!$A$9:$M$158,2,0))</f>
        <v/>
      </c>
      <c r="C53" s="49" t="str">
        <f>IF(基礎データ!B57="","",VLOOKUP(A53,基礎データ!$A$9:$M$158,3,0))</f>
        <v/>
      </c>
      <c r="D53" s="61" t="str">
        <f>IF(基礎データ!B57="","",VLOOKUP(A53,基礎データ!$A$9:$M$158,12,0))</f>
        <v/>
      </c>
    </row>
    <row r="54" spans="1:4" ht="13.8" thickBot="1">
      <c r="A54" s="62">
        <v>50</v>
      </c>
      <c r="B54" s="63" t="str">
        <f>IF(基礎データ!B58="","",VLOOKUP(A54,基礎データ!$A$9:$M$158,2,0))</f>
        <v/>
      </c>
      <c r="C54" s="63" t="str">
        <f>IF(基礎データ!B58="","",VLOOKUP(A54,基礎データ!$A$9:$M$158,3,0))</f>
        <v/>
      </c>
      <c r="D54" s="64" t="str">
        <f>IF(基礎データ!B58="","",VLOOKUP(A54,基礎データ!$A$9:$M$158,12,0))</f>
        <v/>
      </c>
    </row>
    <row r="57" spans="1:4" ht="13.8" thickBot="1"/>
    <row r="58" spans="1:4" ht="13.8" thickBot="1">
      <c r="A58" s="65" t="s">
        <v>99</v>
      </c>
      <c r="B58" s="66" t="s">
        <v>83</v>
      </c>
      <c r="C58" s="66" t="s">
        <v>85</v>
      </c>
      <c r="D58" s="67" t="s">
        <v>108</v>
      </c>
    </row>
    <row r="59" spans="1:4">
      <c r="A59" s="57">
        <v>51</v>
      </c>
      <c r="B59" s="58" t="str">
        <f>IF(基礎データ!B59="","",VLOOKUP(A59,基礎データ!$A$9:$M$158,2,0))</f>
        <v/>
      </c>
      <c r="C59" s="58" t="str">
        <f>IF(基礎データ!B59="","",VLOOKUP(A59,基礎データ!$A$9:$M$158,3,0))</f>
        <v/>
      </c>
      <c r="D59" s="59" t="str">
        <f>IF(基礎データ!B59="","",VLOOKUP(A59,基礎データ!$A$9:$M$158,12,0))</f>
        <v/>
      </c>
    </row>
    <row r="60" spans="1:4">
      <c r="A60" s="60">
        <v>52</v>
      </c>
      <c r="B60" s="49" t="str">
        <f>IF(基礎データ!B60="","",VLOOKUP(A60,基礎データ!$A$9:$M$158,2,0))</f>
        <v/>
      </c>
      <c r="C60" s="49" t="str">
        <f>IF(基礎データ!B60="","",VLOOKUP(A60,基礎データ!$A$9:$M$158,3,0))</f>
        <v/>
      </c>
      <c r="D60" s="61" t="str">
        <f>IF(基礎データ!B60="","",VLOOKUP(A60,基礎データ!$A$9:$M$158,12,0))</f>
        <v/>
      </c>
    </row>
    <row r="61" spans="1:4">
      <c r="A61" s="60">
        <v>53</v>
      </c>
      <c r="B61" s="49" t="str">
        <f>IF(基礎データ!B61="","",VLOOKUP(A61,基礎データ!$A$9:$M$158,2,0))</f>
        <v/>
      </c>
      <c r="C61" s="49" t="str">
        <f>IF(基礎データ!B61="","",VLOOKUP(A61,基礎データ!$A$9:$M$158,3,0))</f>
        <v/>
      </c>
      <c r="D61" s="61" t="str">
        <f>IF(基礎データ!B61="","",VLOOKUP(A61,基礎データ!$A$9:$M$158,12,0))</f>
        <v/>
      </c>
    </row>
    <row r="62" spans="1:4">
      <c r="A62" s="60">
        <v>54</v>
      </c>
      <c r="B62" s="49" t="str">
        <f>IF(基礎データ!B62="","",VLOOKUP(A62,基礎データ!$A$9:$M$158,2,0))</f>
        <v/>
      </c>
      <c r="C62" s="49" t="str">
        <f>IF(基礎データ!B62="","",VLOOKUP(A62,基礎データ!$A$9:$M$158,3,0))</f>
        <v/>
      </c>
      <c r="D62" s="61" t="str">
        <f>IF(基礎データ!B62="","",VLOOKUP(A62,基礎データ!$A$9:$M$158,12,0))</f>
        <v/>
      </c>
    </row>
    <row r="63" spans="1:4">
      <c r="A63" s="60">
        <v>55</v>
      </c>
      <c r="B63" s="49" t="str">
        <f>IF(基礎データ!B63="","",VLOOKUP(A63,基礎データ!$A$9:$M$158,2,0))</f>
        <v/>
      </c>
      <c r="C63" s="49" t="str">
        <f>IF(基礎データ!B63="","",VLOOKUP(A63,基礎データ!$A$9:$M$158,3,0))</f>
        <v/>
      </c>
      <c r="D63" s="61" t="str">
        <f>IF(基礎データ!B63="","",VLOOKUP(A63,基礎データ!$A$9:$M$158,12,0))</f>
        <v/>
      </c>
    </row>
    <row r="64" spans="1:4">
      <c r="A64" s="60">
        <v>56</v>
      </c>
      <c r="B64" s="49" t="str">
        <f>IF(基礎データ!B64="","",VLOOKUP(A64,基礎データ!$A$9:$M$158,2,0))</f>
        <v/>
      </c>
      <c r="C64" s="49" t="str">
        <f>IF(基礎データ!B64="","",VLOOKUP(A64,基礎データ!$A$9:$M$158,3,0))</f>
        <v/>
      </c>
      <c r="D64" s="61" t="str">
        <f>IF(基礎データ!B64="","",VLOOKUP(A64,基礎データ!$A$9:$M$158,12,0))</f>
        <v/>
      </c>
    </row>
    <row r="65" spans="1:4">
      <c r="A65" s="60">
        <v>57</v>
      </c>
      <c r="B65" s="49" t="str">
        <f>IF(基礎データ!B65="","",VLOOKUP(A65,基礎データ!$A$9:$M$158,2,0))</f>
        <v/>
      </c>
      <c r="C65" s="49" t="str">
        <f>IF(基礎データ!B65="","",VLOOKUP(A65,基礎データ!$A$9:$M$158,3,0))</f>
        <v/>
      </c>
      <c r="D65" s="61" t="str">
        <f>IF(基礎データ!B65="","",VLOOKUP(A65,基礎データ!$A$9:$M$158,12,0))</f>
        <v/>
      </c>
    </row>
    <row r="66" spans="1:4">
      <c r="A66" s="60">
        <v>58</v>
      </c>
      <c r="B66" s="49" t="str">
        <f>IF(基礎データ!B66="","",VLOOKUP(A66,基礎データ!$A$9:$M$158,2,0))</f>
        <v/>
      </c>
      <c r="C66" s="49" t="str">
        <f>IF(基礎データ!B66="","",VLOOKUP(A66,基礎データ!$A$9:$M$158,3,0))</f>
        <v/>
      </c>
      <c r="D66" s="61" t="str">
        <f>IF(基礎データ!B66="","",VLOOKUP(A66,基礎データ!$A$9:$M$158,12,0))</f>
        <v/>
      </c>
    </row>
    <row r="67" spans="1:4">
      <c r="A67" s="60">
        <v>59</v>
      </c>
      <c r="B67" s="49" t="str">
        <f>IF(基礎データ!B67="","",VLOOKUP(A67,基礎データ!$A$9:$M$158,2,0))</f>
        <v/>
      </c>
      <c r="C67" s="49" t="str">
        <f>IF(基礎データ!B67="","",VLOOKUP(A67,基礎データ!$A$9:$M$158,3,0))</f>
        <v/>
      </c>
      <c r="D67" s="61" t="str">
        <f>IF(基礎データ!B67="","",VLOOKUP(A67,基礎データ!$A$9:$M$158,12,0))</f>
        <v/>
      </c>
    </row>
    <row r="68" spans="1:4">
      <c r="A68" s="60">
        <v>60</v>
      </c>
      <c r="B68" s="49" t="str">
        <f>IF(基礎データ!B68="","",VLOOKUP(A68,基礎データ!$A$9:$M$158,2,0))</f>
        <v/>
      </c>
      <c r="C68" s="49" t="str">
        <f>IF(基礎データ!B68="","",VLOOKUP(A68,基礎データ!$A$9:$M$158,3,0))</f>
        <v/>
      </c>
      <c r="D68" s="61" t="str">
        <f>IF(基礎データ!B68="","",VLOOKUP(A68,基礎データ!$A$9:$M$158,12,0))</f>
        <v/>
      </c>
    </row>
    <row r="69" spans="1:4">
      <c r="A69" s="60">
        <v>61</v>
      </c>
      <c r="B69" s="49" t="str">
        <f>IF(基礎データ!B69="","",VLOOKUP(A69,基礎データ!$A$9:$M$158,2,0))</f>
        <v/>
      </c>
      <c r="C69" s="49" t="str">
        <f>IF(基礎データ!B69="","",VLOOKUP(A69,基礎データ!$A$9:$M$158,3,0))</f>
        <v/>
      </c>
      <c r="D69" s="61" t="str">
        <f>IF(基礎データ!B69="","",VLOOKUP(A69,基礎データ!$A$9:$M$158,12,0))</f>
        <v/>
      </c>
    </row>
    <row r="70" spans="1:4">
      <c r="A70" s="60">
        <v>62</v>
      </c>
      <c r="B70" s="49" t="str">
        <f>IF(基礎データ!B70="","",VLOOKUP(A70,基礎データ!$A$9:$M$158,2,0))</f>
        <v/>
      </c>
      <c r="C70" s="49" t="str">
        <f>IF(基礎データ!B70="","",VLOOKUP(A70,基礎データ!$A$9:$M$158,3,0))</f>
        <v/>
      </c>
      <c r="D70" s="61" t="str">
        <f>IF(基礎データ!B70="","",VLOOKUP(A70,基礎データ!$A$9:$M$158,12,0))</f>
        <v/>
      </c>
    </row>
    <row r="71" spans="1:4">
      <c r="A71" s="60">
        <v>63</v>
      </c>
      <c r="B71" s="49" t="str">
        <f>IF(基礎データ!B71="","",VLOOKUP(A71,基礎データ!$A$9:$M$158,2,0))</f>
        <v/>
      </c>
      <c r="C71" s="49" t="str">
        <f>IF(基礎データ!B71="","",VLOOKUP(A71,基礎データ!$A$9:$M$158,3,0))</f>
        <v/>
      </c>
      <c r="D71" s="61" t="str">
        <f>IF(基礎データ!B71="","",VLOOKUP(A71,基礎データ!$A$9:$M$158,12,0))</f>
        <v/>
      </c>
    </row>
    <row r="72" spans="1:4">
      <c r="A72" s="60">
        <v>64</v>
      </c>
      <c r="B72" s="49" t="str">
        <f>IF(基礎データ!B72="","",VLOOKUP(A72,基礎データ!$A$9:$M$158,2,0))</f>
        <v/>
      </c>
      <c r="C72" s="49" t="str">
        <f>IF(基礎データ!B72="","",VLOOKUP(A72,基礎データ!$A$9:$M$158,3,0))</f>
        <v/>
      </c>
      <c r="D72" s="61" t="str">
        <f>IF(基礎データ!B72="","",VLOOKUP(A72,基礎データ!$A$9:$M$158,12,0))</f>
        <v/>
      </c>
    </row>
    <row r="73" spans="1:4">
      <c r="A73" s="60">
        <v>65</v>
      </c>
      <c r="B73" s="49" t="str">
        <f>IF(基礎データ!B73="","",VLOOKUP(A73,基礎データ!$A$9:$M$158,2,0))</f>
        <v/>
      </c>
      <c r="C73" s="49" t="str">
        <f>IF(基礎データ!B73="","",VLOOKUP(A73,基礎データ!$A$9:$M$158,3,0))</f>
        <v/>
      </c>
      <c r="D73" s="61" t="str">
        <f>IF(基礎データ!B73="","",VLOOKUP(A73,基礎データ!$A$9:$M$158,12,0))</f>
        <v/>
      </c>
    </row>
    <row r="74" spans="1:4">
      <c r="A74" s="60">
        <v>66</v>
      </c>
      <c r="B74" s="49" t="str">
        <f>IF(基礎データ!B74="","",VLOOKUP(A74,基礎データ!$A$9:$M$158,2,0))</f>
        <v/>
      </c>
      <c r="C74" s="49" t="str">
        <f>IF(基礎データ!B74="","",VLOOKUP(A74,基礎データ!$A$9:$M$158,3,0))</f>
        <v/>
      </c>
      <c r="D74" s="61" t="str">
        <f>IF(基礎データ!B74="","",VLOOKUP(A74,基礎データ!$A$9:$M$158,12,0))</f>
        <v/>
      </c>
    </row>
    <row r="75" spans="1:4">
      <c r="A75" s="60">
        <v>67</v>
      </c>
      <c r="B75" s="49" t="str">
        <f>IF(基礎データ!B75="","",VLOOKUP(A75,基礎データ!$A$9:$M$158,2,0))</f>
        <v/>
      </c>
      <c r="C75" s="49" t="str">
        <f>IF(基礎データ!B75="","",VLOOKUP(A75,基礎データ!$A$9:$M$158,3,0))</f>
        <v/>
      </c>
      <c r="D75" s="61" t="str">
        <f>IF(基礎データ!B75="","",VLOOKUP(A75,基礎データ!$A$9:$M$158,12,0))</f>
        <v/>
      </c>
    </row>
    <row r="76" spans="1:4">
      <c r="A76" s="60">
        <v>68</v>
      </c>
      <c r="B76" s="49" t="str">
        <f>IF(基礎データ!B76="","",VLOOKUP(A76,基礎データ!$A$9:$M$158,2,0))</f>
        <v/>
      </c>
      <c r="C76" s="49" t="str">
        <f>IF(基礎データ!B76="","",VLOOKUP(A76,基礎データ!$A$9:$M$158,3,0))</f>
        <v/>
      </c>
      <c r="D76" s="61" t="str">
        <f>IF(基礎データ!B76="","",VLOOKUP(A76,基礎データ!$A$9:$M$158,12,0))</f>
        <v/>
      </c>
    </row>
    <row r="77" spans="1:4">
      <c r="A77" s="60">
        <v>69</v>
      </c>
      <c r="B77" s="49" t="str">
        <f>IF(基礎データ!B77="","",VLOOKUP(A77,基礎データ!$A$9:$M$158,2,0))</f>
        <v/>
      </c>
      <c r="C77" s="49" t="str">
        <f>IF(基礎データ!B77="","",VLOOKUP(A77,基礎データ!$A$9:$M$158,3,0))</f>
        <v/>
      </c>
      <c r="D77" s="61" t="str">
        <f>IF(基礎データ!B77="","",VLOOKUP(A77,基礎データ!$A$9:$M$158,12,0))</f>
        <v/>
      </c>
    </row>
    <row r="78" spans="1:4">
      <c r="A78" s="60">
        <v>70</v>
      </c>
      <c r="B78" s="49" t="str">
        <f>IF(基礎データ!B78="","",VLOOKUP(A78,基礎データ!$A$9:$M$158,2,0))</f>
        <v/>
      </c>
      <c r="C78" s="49" t="str">
        <f>IF(基礎データ!B78="","",VLOOKUP(A78,基礎データ!$A$9:$M$158,3,0))</f>
        <v/>
      </c>
      <c r="D78" s="61" t="str">
        <f>IF(基礎データ!B78="","",VLOOKUP(A78,基礎データ!$A$9:$M$158,12,0))</f>
        <v/>
      </c>
    </row>
    <row r="79" spans="1:4">
      <c r="A79" s="60">
        <v>71</v>
      </c>
      <c r="B79" s="49" t="str">
        <f>IF(基礎データ!B79="","",VLOOKUP(A79,基礎データ!$A$9:$M$158,2,0))</f>
        <v/>
      </c>
      <c r="C79" s="49" t="str">
        <f>IF(基礎データ!B79="","",VLOOKUP(A79,基礎データ!$A$9:$M$158,3,0))</f>
        <v/>
      </c>
      <c r="D79" s="61" t="str">
        <f>IF(基礎データ!B79="","",VLOOKUP(A79,基礎データ!$A$9:$M$158,12,0))</f>
        <v/>
      </c>
    </row>
    <row r="80" spans="1:4">
      <c r="A80" s="60">
        <v>72</v>
      </c>
      <c r="B80" s="49" t="str">
        <f>IF(基礎データ!B80="","",VLOOKUP(A80,基礎データ!$A$9:$M$158,2,0))</f>
        <v/>
      </c>
      <c r="C80" s="49" t="str">
        <f>IF(基礎データ!B80="","",VLOOKUP(A80,基礎データ!$A$9:$M$158,3,0))</f>
        <v/>
      </c>
      <c r="D80" s="61" t="str">
        <f>IF(基礎データ!B80="","",VLOOKUP(A80,基礎データ!$A$9:$M$158,12,0))</f>
        <v/>
      </c>
    </row>
    <row r="81" spans="1:4">
      <c r="A81" s="60">
        <v>73</v>
      </c>
      <c r="B81" s="49" t="str">
        <f>IF(基礎データ!B81="","",VLOOKUP(A81,基礎データ!$A$9:$M$158,2,0))</f>
        <v/>
      </c>
      <c r="C81" s="49" t="str">
        <f>IF(基礎データ!B81="","",VLOOKUP(A81,基礎データ!$A$9:$M$158,3,0))</f>
        <v/>
      </c>
      <c r="D81" s="61" t="str">
        <f>IF(基礎データ!B81="","",VLOOKUP(A81,基礎データ!$A$9:$M$158,12,0))</f>
        <v/>
      </c>
    </row>
    <row r="82" spans="1:4">
      <c r="A82" s="60">
        <v>74</v>
      </c>
      <c r="B82" s="49" t="str">
        <f>IF(基礎データ!B82="","",VLOOKUP(A82,基礎データ!$A$9:$M$158,2,0))</f>
        <v/>
      </c>
      <c r="C82" s="49" t="str">
        <f>IF(基礎データ!B82="","",VLOOKUP(A82,基礎データ!$A$9:$M$158,3,0))</f>
        <v/>
      </c>
      <c r="D82" s="61" t="str">
        <f>IF(基礎データ!B82="","",VLOOKUP(A82,基礎データ!$A$9:$M$158,12,0))</f>
        <v/>
      </c>
    </row>
    <row r="83" spans="1:4">
      <c r="A83" s="60">
        <v>75</v>
      </c>
      <c r="B83" s="49" t="str">
        <f>IF(基礎データ!B83="","",VLOOKUP(A83,基礎データ!$A$9:$M$158,2,0))</f>
        <v/>
      </c>
      <c r="C83" s="49" t="str">
        <f>IF(基礎データ!B83="","",VLOOKUP(A83,基礎データ!$A$9:$M$158,3,0))</f>
        <v/>
      </c>
      <c r="D83" s="61" t="str">
        <f>IF(基礎データ!B83="","",VLOOKUP(A83,基礎データ!$A$9:$M$158,12,0))</f>
        <v/>
      </c>
    </row>
    <row r="84" spans="1:4">
      <c r="A84" s="60">
        <v>76</v>
      </c>
      <c r="B84" s="49" t="str">
        <f>IF(基礎データ!B84="","",VLOOKUP(A84,基礎データ!$A$9:$M$158,2,0))</f>
        <v/>
      </c>
      <c r="C84" s="49" t="str">
        <f>IF(基礎データ!B84="","",VLOOKUP(A84,基礎データ!$A$9:$M$158,3,0))</f>
        <v/>
      </c>
      <c r="D84" s="61" t="str">
        <f>IF(基礎データ!B84="","",VLOOKUP(A84,基礎データ!$A$9:$M$158,12,0))</f>
        <v/>
      </c>
    </row>
    <row r="85" spans="1:4">
      <c r="A85" s="60">
        <v>77</v>
      </c>
      <c r="B85" s="49" t="str">
        <f>IF(基礎データ!B85="","",VLOOKUP(A85,基礎データ!$A$9:$M$158,2,0))</f>
        <v/>
      </c>
      <c r="C85" s="49" t="str">
        <f>IF(基礎データ!B85="","",VLOOKUP(A85,基礎データ!$A$9:$M$158,3,0))</f>
        <v/>
      </c>
      <c r="D85" s="61" t="str">
        <f>IF(基礎データ!B85="","",VLOOKUP(A85,基礎データ!$A$9:$M$158,12,0))</f>
        <v/>
      </c>
    </row>
    <row r="86" spans="1:4">
      <c r="A86" s="60">
        <v>78</v>
      </c>
      <c r="B86" s="49" t="str">
        <f>IF(基礎データ!B86="","",VLOOKUP(A86,基礎データ!$A$9:$M$158,2,0))</f>
        <v/>
      </c>
      <c r="C86" s="49" t="str">
        <f>IF(基礎データ!B86="","",VLOOKUP(A86,基礎データ!$A$9:$M$158,3,0))</f>
        <v/>
      </c>
      <c r="D86" s="61" t="str">
        <f>IF(基礎データ!B86="","",VLOOKUP(A86,基礎データ!$A$9:$M$158,12,0))</f>
        <v/>
      </c>
    </row>
    <row r="87" spans="1:4">
      <c r="A87" s="60">
        <v>79</v>
      </c>
      <c r="B87" s="49" t="str">
        <f>IF(基礎データ!B87="","",VLOOKUP(A87,基礎データ!$A$9:$M$158,2,0))</f>
        <v/>
      </c>
      <c r="C87" s="49" t="str">
        <f>IF(基礎データ!B87="","",VLOOKUP(A87,基礎データ!$A$9:$M$158,3,0))</f>
        <v/>
      </c>
      <c r="D87" s="61" t="str">
        <f>IF(基礎データ!B87="","",VLOOKUP(A87,基礎データ!$A$9:$M$158,12,0))</f>
        <v/>
      </c>
    </row>
    <row r="88" spans="1:4">
      <c r="A88" s="60">
        <v>80</v>
      </c>
      <c r="B88" s="49" t="str">
        <f>IF(基礎データ!B88="","",VLOOKUP(A88,基礎データ!$A$9:$M$158,2,0))</f>
        <v/>
      </c>
      <c r="C88" s="49" t="str">
        <f>IF(基礎データ!B88="","",VLOOKUP(A88,基礎データ!$A$9:$M$158,3,0))</f>
        <v/>
      </c>
      <c r="D88" s="61" t="str">
        <f>IF(基礎データ!B88="","",VLOOKUP(A88,基礎データ!$A$9:$M$158,12,0))</f>
        <v/>
      </c>
    </row>
    <row r="89" spans="1:4">
      <c r="A89" s="60">
        <v>81</v>
      </c>
      <c r="B89" s="49" t="str">
        <f>IF(基礎データ!B89="","",VLOOKUP(A89,基礎データ!$A$9:$M$158,2,0))</f>
        <v/>
      </c>
      <c r="C89" s="49" t="str">
        <f>IF(基礎データ!B89="","",VLOOKUP(A89,基礎データ!$A$9:$M$158,3,0))</f>
        <v/>
      </c>
      <c r="D89" s="61" t="str">
        <f>IF(基礎データ!B89="","",VLOOKUP(A89,基礎データ!$A$9:$M$158,12,0))</f>
        <v/>
      </c>
    </row>
    <row r="90" spans="1:4">
      <c r="A90" s="60">
        <v>82</v>
      </c>
      <c r="B90" s="49" t="str">
        <f>IF(基礎データ!B90="","",VLOOKUP(A90,基礎データ!$A$9:$M$158,2,0))</f>
        <v/>
      </c>
      <c r="C90" s="49" t="str">
        <f>IF(基礎データ!B90="","",VLOOKUP(A90,基礎データ!$A$9:$M$158,3,0))</f>
        <v/>
      </c>
      <c r="D90" s="61" t="str">
        <f>IF(基礎データ!B90="","",VLOOKUP(A90,基礎データ!$A$9:$M$158,12,0))</f>
        <v/>
      </c>
    </row>
    <row r="91" spans="1:4">
      <c r="A91" s="60">
        <v>83</v>
      </c>
      <c r="B91" s="49" t="str">
        <f>IF(基礎データ!B91="","",VLOOKUP(A91,基礎データ!$A$9:$M$158,2,0))</f>
        <v/>
      </c>
      <c r="C91" s="49" t="str">
        <f>IF(基礎データ!B91="","",VLOOKUP(A91,基礎データ!$A$9:$M$158,3,0))</f>
        <v/>
      </c>
      <c r="D91" s="61" t="str">
        <f>IF(基礎データ!B91="","",VLOOKUP(A91,基礎データ!$A$9:$M$158,12,0))</f>
        <v/>
      </c>
    </row>
    <row r="92" spans="1:4">
      <c r="A92" s="60">
        <v>84</v>
      </c>
      <c r="B92" s="49" t="str">
        <f>IF(基礎データ!B92="","",VLOOKUP(A92,基礎データ!$A$9:$M$158,2,0))</f>
        <v/>
      </c>
      <c r="C92" s="49" t="str">
        <f>IF(基礎データ!B92="","",VLOOKUP(A92,基礎データ!$A$9:$M$158,3,0))</f>
        <v/>
      </c>
      <c r="D92" s="61" t="str">
        <f>IF(基礎データ!B92="","",VLOOKUP(A92,基礎データ!$A$9:$M$158,12,0))</f>
        <v/>
      </c>
    </row>
    <row r="93" spans="1:4">
      <c r="A93" s="60">
        <v>85</v>
      </c>
      <c r="B93" s="49" t="str">
        <f>IF(基礎データ!B93="","",VLOOKUP(A93,基礎データ!$A$9:$M$158,2,0))</f>
        <v/>
      </c>
      <c r="C93" s="49" t="str">
        <f>IF(基礎データ!B93="","",VLOOKUP(A93,基礎データ!$A$9:$M$158,3,0))</f>
        <v/>
      </c>
      <c r="D93" s="61" t="str">
        <f>IF(基礎データ!B93="","",VLOOKUP(A93,基礎データ!$A$9:$M$158,12,0))</f>
        <v/>
      </c>
    </row>
    <row r="94" spans="1:4">
      <c r="A94" s="60">
        <v>86</v>
      </c>
      <c r="B94" s="49" t="str">
        <f>IF(基礎データ!B94="","",VLOOKUP(A94,基礎データ!$A$9:$M$158,2,0))</f>
        <v/>
      </c>
      <c r="C94" s="49" t="str">
        <f>IF(基礎データ!B94="","",VLOOKUP(A94,基礎データ!$A$9:$M$158,3,0))</f>
        <v/>
      </c>
      <c r="D94" s="61" t="str">
        <f>IF(基礎データ!B94="","",VLOOKUP(A94,基礎データ!$A$9:$M$158,12,0))</f>
        <v/>
      </c>
    </row>
    <row r="95" spans="1:4">
      <c r="A95" s="60">
        <v>87</v>
      </c>
      <c r="B95" s="49" t="str">
        <f>IF(基礎データ!B95="","",VLOOKUP(A95,基礎データ!$A$9:$M$158,2,0))</f>
        <v/>
      </c>
      <c r="C95" s="49" t="str">
        <f>IF(基礎データ!B95="","",VLOOKUP(A95,基礎データ!$A$9:$M$158,3,0))</f>
        <v/>
      </c>
      <c r="D95" s="61" t="str">
        <f>IF(基礎データ!B95="","",VLOOKUP(A95,基礎データ!$A$9:$M$158,12,0))</f>
        <v/>
      </c>
    </row>
    <row r="96" spans="1:4">
      <c r="A96" s="60">
        <v>88</v>
      </c>
      <c r="B96" s="49" t="str">
        <f>IF(基礎データ!B96="","",VLOOKUP(A96,基礎データ!$A$9:$M$158,2,0))</f>
        <v/>
      </c>
      <c r="C96" s="49" t="str">
        <f>IF(基礎データ!B96="","",VLOOKUP(A96,基礎データ!$A$9:$M$158,3,0))</f>
        <v/>
      </c>
      <c r="D96" s="61" t="str">
        <f>IF(基礎データ!B96="","",VLOOKUP(A96,基礎データ!$A$9:$M$158,12,0))</f>
        <v/>
      </c>
    </row>
    <row r="97" spans="1:4">
      <c r="A97" s="60">
        <v>89</v>
      </c>
      <c r="B97" s="49" t="str">
        <f>IF(基礎データ!B97="","",VLOOKUP(A97,基礎データ!$A$9:$M$158,2,0))</f>
        <v/>
      </c>
      <c r="C97" s="49" t="str">
        <f>IF(基礎データ!B97="","",VLOOKUP(A97,基礎データ!$A$9:$M$158,3,0))</f>
        <v/>
      </c>
      <c r="D97" s="61" t="str">
        <f>IF(基礎データ!B97="","",VLOOKUP(A97,基礎データ!$A$9:$M$158,12,0))</f>
        <v/>
      </c>
    </row>
    <row r="98" spans="1:4">
      <c r="A98" s="60">
        <v>90</v>
      </c>
      <c r="B98" s="49" t="str">
        <f>IF(基礎データ!B98="","",VLOOKUP(A98,基礎データ!$A$9:$M$158,2,0))</f>
        <v/>
      </c>
      <c r="C98" s="49" t="str">
        <f>IF(基礎データ!B98="","",VLOOKUP(A98,基礎データ!$A$9:$M$158,3,0))</f>
        <v/>
      </c>
      <c r="D98" s="61" t="str">
        <f>IF(基礎データ!B98="","",VLOOKUP(A98,基礎データ!$A$9:$M$158,12,0))</f>
        <v/>
      </c>
    </row>
    <row r="99" spans="1:4">
      <c r="A99" s="60">
        <v>91</v>
      </c>
      <c r="B99" s="49" t="str">
        <f>IF(基礎データ!B99="","",VLOOKUP(A99,基礎データ!$A$9:$M$158,2,0))</f>
        <v/>
      </c>
      <c r="C99" s="49" t="str">
        <f>IF(基礎データ!B99="","",VLOOKUP(A99,基礎データ!$A$9:$M$158,3,0))</f>
        <v/>
      </c>
      <c r="D99" s="61" t="str">
        <f>IF(基礎データ!B99="","",VLOOKUP(A99,基礎データ!$A$9:$M$158,12,0))</f>
        <v/>
      </c>
    </row>
    <row r="100" spans="1:4">
      <c r="A100" s="60">
        <v>92</v>
      </c>
      <c r="B100" s="49" t="str">
        <f>IF(基礎データ!B100="","",VLOOKUP(A100,基礎データ!$A$9:$M$158,2,0))</f>
        <v/>
      </c>
      <c r="C100" s="49" t="str">
        <f>IF(基礎データ!B100="","",VLOOKUP(A100,基礎データ!$A$9:$M$158,3,0))</f>
        <v/>
      </c>
      <c r="D100" s="61" t="str">
        <f>IF(基礎データ!B100="","",VLOOKUP(A100,基礎データ!$A$9:$M$158,12,0))</f>
        <v/>
      </c>
    </row>
    <row r="101" spans="1:4">
      <c r="A101" s="60">
        <v>93</v>
      </c>
      <c r="B101" s="49" t="str">
        <f>IF(基礎データ!B101="","",VLOOKUP(A101,基礎データ!$A$9:$M$158,2,0))</f>
        <v/>
      </c>
      <c r="C101" s="49" t="str">
        <f>IF(基礎データ!B101="","",VLOOKUP(A101,基礎データ!$A$9:$M$158,3,0))</f>
        <v/>
      </c>
      <c r="D101" s="61" t="str">
        <f>IF(基礎データ!B101="","",VLOOKUP(A101,基礎データ!$A$9:$M$158,12,0))</f>
        <v/>
      </c>
    </row>
    <row r="102" spans="1:4">
      <c r="A102" s="60">
        <v>94</v>
      </c>
      <c r="B102" s="49" t="str">
        <f>IF(基礎データ!B102="","",VLOOKUP(A102,基礎データ!$A$9:$M$158,2,0))</f>
        <v/>
      </c>
      <c r="C102" s="49" t="str">
        <f>IF(基礎データ!B102="","",VLOOKUP(A102,基礎データ!$A$9:$M$158,3,0))</f>
        <v/>
      </c>
      <c r="D102" s="61" t="str">
        <f>IF(基礎データ!B102="","",VLOOKUP(A102,基礎データ!$A$9:$M$158,12,0))</f>
        <v/>
      </c>
    </row>
    <row r="103" spans="1:4">
      <c r="A103" s="60">
        <v>95</v>
      </c>
      <c r="B103" s="49" t="str">
        <f>IF(基礎データ!B103="","",VLOOKUP(A103,基礎データ!$A$9:$M$158,2,0))</f>
        <v/>
      </c>
      <c r="C103" s="49" t="str">
        <f>IF(基礎データ!B103="","",VLOOKUP(A103,基礎データ!$A$9:$M$158,3,0))</f>
        <v/>
      </c>
      <c r="D103" s="61" t="str">
        <f>IF(基礎データ!B103="","",VLOOKUP(A103,基礎データ!$A$9:$M$158,12,0))</f>
        <v/>
      </c>
    </row>
    <row r="104" spans="1:4">
      <c r="A104" s="60">
        <v>96</v>
      </c>
      <c r="B104" s="49" t="str">
        <f>IF(基礎データ!B104="","",VLOOKUP(A104,基礎データ!$A$9:$M$158,2,0))</f>
        <v/>
      </c>
      <c r="C104" s="49" t="str">
        <f>IF(基礎データ!B104="","",VLOOKUP(A104,基礎データ!$A$9:$M$158,3,0))</f>
        <v/>
      </c>
      <c r="D104" s="61" t="str">
        <f>IF(基礎データ!B104="","",VLOOKUP(A104,基礎データ!$A$9:$M$158,12,0))</f>
        <v/>
      </c>
    </row>
    <row r="105" spans="1:4">
      <c r="A105" s="60">
        <v>97</v>
      </c>
      <c r="B105" s="49" t="str">
        <f>IF(基礎データ!B105="","",VLOOKUP(A105,基礎データ!$A$9:$M$158,2,0))</f>
        <v/>
      </c>
      <c r="C105" s="49" t="str">
        <f>IF(基礎データ!B105="","",VLOOKUP(A105,基礎データ!$A$9:$M$158,3,0))</f>
        <v/>
      </c>
      <c r="D105" s="61" t="str">
        <f>IF(基礎データ!B105="","",VLOOKUP(A105,基礎データ!$A$9:$M$158,12,0))</f>
        <v/>
      </c>
    </row>
    <row r="106" spans="1:4">
      <c r="A106" s="60">
        <v>98</v>
      </c>
      <c r="B106" s="49" t="str">
        <f>IF(基礎データ!B106="","",VLOOKUP(A106,基礎データ!$A$9:$M$158,2,0))</f>
        <v/>
      </c>
      <c r="C106" s="49" t="str">
        <f>IF(基礎データ!B106="","",VLOOKUP(A106,基礎データ!$A$9:$M$158,3,0))</f>
        <v/>
      </c>
      <c r="D106" s="61" t="str">
        <f>IF(基礎データ!B106="","",VLOOKUP(A106,基礎データ!$A$9:$M$158,12,0))</f>
        <v/>
      </c>
    </row>
    <row r="107" spans="1:4">
      <c r="A107" s="60">
        <v>99</v>
      </c>
      <c r="B107" s="49" t="str">
        <f>IF(基礎データ!B107="","",VLOOKUP(A107,基礎データ!$A$9:$M$158,2,0))</f>
        <v/>
      </c>
      <c r="C107" s="49" t="str">
        <f>IF(基礎データ!B107="","",VLOOKUP(A107,基礎データ!$A$9:$M$158,3,0))</f>
        <v/>
      </c>
      <c r="D107" s="61" t="str">
        <f>IF(基礎データ!B107="","",VLOOKUP(A107,基礎データ!$A$9:$M$158,12,0))</f>
        <v/>
      </c>
    </row>
    <row r="108" spans="1:4" ht="13.8" thickBot="1">
      <c r="A108" s="62">
        <v>100</v>
      </c>
      <c r="B108" s="63" t="str">
        <f>IF(基礎データ!B108="","",VLOOKUP(A108,基礎データ!$A$9:$M$158,2,0))</f>
        <v/>
      </c>
      <c r="C108" s="63" t="str">
        <f>IF(基礎データ!B108="","",VLOOKUP(A108,基礎データ!$A$9:$M$158,3,0))</f>
        <v/>
      </c>
      <c r="D108" s="64" t="str">
        <f>IF(基礎データ!B108="","",VLOOKUP(A108,基礎データ!$A$9:$M$158,12,0))</f>
        <v/>
      </c>
    </row>
    <row r="111" spans="1:4" ht="13.8" thickBot="1"/>
    <row r="112" spans="1:4" ht="13.8" thickBot="1">
      <c r="A112" s="6" t="s">
        <v>99</v>
      </c>
      <c r="B112" s="7" t="s">
        <v>83</v>
      </c>
      <c r="C112" s="7" t="s">
        <v>85</v>
      </c>
      <c r="D112" s="9" t="s">
        <v>108</v>
      </c>
    </row>
    <row r="113" spans="1:4">
      <c r="A113" s="68">
        <v>101</v>
      </c>
      <c r="B113" s="56" t="str">
        <f>IF(基礎データ!B109="","",VLOOKUP(A113,基礎データ!$A$9:$M$158,2,0))</f>
        <v/>
      </c>
      <c r="C113" s="56" t="str">
        <f>IF(基礎データ!B109="","",VLOOKUP(A113,基礎データ!$A$9:$M$158,3,0))</f>
        <v/>
      </c>
      <c r="D113" s="69" t="str">
        <f>IF(基礎データ!B109="","",VLOOKUP(A113,基礎データ!$A$9:$M$158,12,0))</f>
        <v/>
      </c>
    </row>
    <row r="114" spans="1:4">
      <c r="A114" s="60">
        <v>102</v>
      </c>
      <c r="B114" s="49" t="str">
        <f>IF(基礎データ!B110="","",VLOOKUP(A114,基礎データ!$A$9:$M$158,2,0))</f>
        <v/>
      </c>
      <c r="C114" s="49" t="str">
        <f>IF(基礎データ!B110="","",VLOOKUP(A114,基礎データ!$A$9:$M$158,3,0))</f>
        <v/>
      </c>
      <c r="D114" s="61" t="str">
        <f>IF(基礎データ!B110="","",VLOOKUP(A114,基礎データ!$A$9:$M$158,12,0))</f>
        <v/>
      </c>
    </row>
    <row r="115" spans="1:4">
      <c r="A115" s="60">
        <v>103</v>
      </c>
      <c r="B115" s="49" t="str">
        <f>IF(基礎データ!B111="","",VLOOKUP(A115,基礎データ!$A$9:$M$158,2,0))</f>
        <v/>
      </c>
      <c r="C115" s="49" t="str">
        <f>IF(基礎データ!B111="","",VLOOKUP(A115,基礎データ!$A$9:$M$158,3,0))</f>
        <v/>
      </c>
      <c r="D115" s="61" t="str">
        <f>IF(基礎データ!B111="","",VLOOKUP(A115,基礎データ!$A$9:$M$158,12,0))</f>
        <v/>
      </c>
    </row>
    <row r="116" spans="1:4">
      <c r="A116" s="60">
        <v>104</v>
      </c>
      <c r="B116" s="49" t="str">
        <f>IF(基礎データ!B112="","",VLOOKUP(A116,基礎データ!$A$9:$M$158,2,0))</f>
        <v/>
      </c>
      <c r="C116" s="49" t="str">
        <f>IF(基礎データ!B112="","",VLOOKUP(A116,基礎データ!$A$9:$M$158,3,0))</f>
        <v/>
      </c>
      <c r="D116" s="61" t="str">
        <f>IF(基礎データ!B112="","",VLOOKUP(A116,基礎データ!$A$9:$M$158,12,0))</f>
        <v/>
      </c>
    </row>
    <row r="117" spans="1:4">
      <c r="A117" s="60">
        <v>105</v>
      </c>
      <c r="B117" s="49" t="str">
        <f>IF(基礎データ!B113="","",VLOOKUP(A117,基礎データ!$A$9:$M$158,2,0))</f>
        <v/>
      </c>
      <c r="C117" s="49" t="str">
        <f>IF(基礎データ!B113="","",VLOOKUP(A117,基礎データ!$A$9:$M$158,3,0))</f>
        <v/>
      </c>
      <c r="D117" s="61" t="str">
        <f>IF(基礎データ!B113="","",VLOOKUP(A117,基礎データ!$A$9:$M$158,12,0))</f>
        <v/>
      </c>
    </row>
    <row r="118" spans="1:4">
      <c r="A118" s="60">
        <v>106</v>
      </c>
      <c r="B118" s="49" t="str">
        <f>IF(基礎データ!B114="","",VLOOKUP(A118,基礎データ!$A$9:$M$158,2,0))</f>
        <v/>
      </c>
      <c r="C118" s="49" t="str">
        <f>IF(基礎データ!B114="","",VLOOKUP(A118,基礎データ!$A$9:$M$158,3,0))</f>
        <v/>
      </c>
      <c r="D118" s="61" t="str">
        <f>IF(基礎データ!B114="","",VLOOKUP(A118,基礎データ!$A$9:$M$158,12,0))</f>
        <v/>
      </c>
    </row>
    <row r="119" spans="1:4">
      <c r="A119" s="60">
        <v>107</v>
      </c>
      <c r="B119" s="49" t="str">
        <f>IF(基礎データ!B115="","",VLOOKUP(A119,基礎データ!$A$9:$M$158,2,0))</f>
        <v/>
      </c>
      <c r="C119" s="49" t="str">
        <f>IF(基礎データ!B115="","",VLOOKUP(A119,基礎データ!$A$9:$M$158,3,0))</f>
        <v/>
      </c>
      <c r="D119" s="61" t="str">
        <f>IF(基礎データ!B115="","",VLOOKUP(A119,基礎データ!$A$9:$M$158,12,0))</f>
        <v/>
      </c>
    </row>
    <row r="120" spans="1:4">
      <c r="A120" s="60">
        <v>108</v>
      </c>
      <c r="B120" s="49" t="str">
        <f>IF(基礎データ!B116="","",VLOOKUP(A120,基礎データ!$A$9:$M$158,2,0))</f>
        <v/>
      </c>
      <c r="C120" s="49" t="str">
        <f>IF(基礎データ!B116="","",VLOOKUP(A120,基礎データ!$A$9:$M$158,3,0))</f>
        <v/>
      </c>
      <c r="D120" s="61" t="str">
        <f>IF(基礎データ!B116="","",VLOOKUP(A120,基礎データ!$A$9:$M$158,12,0))</f>
        <v/>
      </c>
    </row>
    <row r="121" spans="1:4">
      <c r="A121" s="60">
        <v>109</v>
      </c>
      <c r="B121" s="49" t="str">
        <f>IF(基礎データ!B117="","",VLOOKUP(A121,基礎データ!$A$9:$M$158,2,0))</f>
        <v/>
      </c>
      <c r="C121" s="49" t="str">
        <f>IF(基礎データ!B117="","",VLOOKUP(A121,基礎データ!$A$9:$M$158,3,0))</f>
        <v/>
      </c>
      <c r="D121" s="61" t="str">
        <f>IF(基礎データ!B117="","",VLOOKUP(A121,基礎データ!$A$9:$M$158,12,0))</f>
        <v/>
      </c>
    </row>
    <row r="122" spans="1:4">
      <c r="A122" s="60">
        <v>110</v>
      </c>
      <c r="B122" s="49" t="str">
        <f>IF(基礎データ!B118="","",VLOOKUP(A122,基礎データ!$A$9:$M$158,2,0))</f>
        <v/>
      </c>
      <c r="C122" s="49" t="str">
        <f>IF(基礎データ!B118="","",VLOOKUP(A122,基礎データ!$A$9:$M$158,3,0))</f>
        <v/>
      </c>
      <c r="D122" s="61" t="str">
        <f>IF(基礎データ!B118="","",VLOOKUP(A122,基礎データ!$A$9:$M$158,12,0))</f>
        <v/>
      </c>
    </row>
    <row r="123" spans="1:4">
      <c r="A123" s="60">
        <v>111</v>
      </c>
      <c r="B123" s="49" t="str">
        <f>IF(基礎データ!B119="","",VLOOKUP(A123,基礎データ!$A$9:$M$158,2,0))</f>
        <v/>
      </c>
      <c r="C123" s="49" t="str">
        <f>IF(基礎データ!B119="","",VLOOKUP(A123,基礎データ!$A$9:$M$158,3,0))</f>
        <v/>
      </c>
      <c r="D123" s="61" t="str">
        <f>IF(基礎データ!B119="","",VLOOKUP(A123,基礎データ!$A$9:$M$158,12,0))</f>
        <v/>
      </c>
    </row>
    <row r="124" spans="1:4">
      <c r="A124" s="60">
        <v>112</v>
      </c>
      <c r="B124" s="49" t="str">
        <f>IF(基礎データ!B120="","",VLOOKUP(A124,基礎データ!$A$9:$M$158,2,0))</f>
        <v/>
      </c>
      <c r="C124" s="49" t="str">
        <f>IF(基礎データ!B120="","",VLOOKUP(A124,基礎データ!$A$9:$M$158,3,0))</f>
        <v/>
      </c>
      <c r="D124" s="61" t="str">
        <f>IF(基礎データ!B120="","",VLOOKUP(A124,基礎データ!$A$9:$M$158,12,0))</f>
        <v/>
      </c>
    </row>
    <row r="125" spans="1:4">
      <c r="A125" s="60">
        <v>113</v>
      </c>
      <c r="B125" s="49" t="str">
        <f>IF(基礎データ!B121="","",VLOOKUP(A125,基礎データ!$A$9:$M$158,2,0))</f>
        <v/>
      </c>
      <c r="C125" s="49" t="str">
        <f>IF(基礎データ!B121="","",VLOOKUP(A125,基礎データ!$A$9:$M$158,3,0))</f>
        <v/>
      </c>
      <c r="D125" s="61" t="str">
        <f>IF(基礎データ!B121="","",VLOOKUP(A125,基礎データ!$A$9:$M$158,12,0))</f>
        <v/>
      </c>
    </row>
    <row r="126" spans="1:4">
      <c r="A126" s="60">
        <v>114</v>
      </c>
      <c r="B126" s="49" t="str">
        <f>IF(基礎データ!B122="","",VLOOKUP(A126,基礎データ!$A$9:$M$158,2,0))</f>
        <v/>
      </c>
      <c r="C126" s="49" t="str">
        <f>IF(基礎データ!B122="","",VLOOKUP(A126,基礎データ!$A$9:$M$158,3,0))</f>
        <v/>
      </c>
      <c r="D126" s="61" t="str">
        <f>IF(基礎データ!B122="","",VLOOKUP(A126,基礎データ!$A$9:$M$158,12,0))</f>
        <v/>
      </c>
    </row>
    <row r="127" spans="1:4">
      <c r="A127" s="60">
        <v>115</v>
      </c>
      <c r="B127" s="49" t="str">
        <f>IF(基礎データ!B123="","",VLOOKUP(A127,基礎データ!$A$9:$M$158,2,0))</f>
        <v/>
      </c>
      <c r="C127" s="49" t="str">
        <f>IF(基礎データ!B123="","",VLOOKUP(A127,基礎データ!$A$9:$M$158,3,0))</f>
        <v/>
      </c>
      <c r="D127" s="61" t="str">
        <f>IF(基礎データ!B123="","",VLOOKUP(A127,基礎データ!$A$9:$M$158,12,0))</f>
        <v/>
      </c>
    </row>
    <row r="128" spans="1:4">
      <c r="A128" s="60">
        <v>116</v>
      </c>
      <c r="B128" s="49" t="str">
        <f>IF(基礎データ!B124="","",VLOOKUP(A128,基礎データ!$A$9:$M$158,2,0))</f>
        <v/>
      </c>
      <c r="C128" s="49" t="str">
        <f>IF(基礎データ!B124="","",VLOOKUP(A128,基礎データ!$A$9:$M$158,3,0))</f>
        <v/>
      </c>
      <c r="D128" s="61" t="str">
        <f>IF(基礎データ!B124="","",VLOOKUP(A128,基礎データ!$A$9:$M$158,12,0))</f>
        <v/>
      </c>
    </row>
    <row r="129" spans="1:4">
      <c r="A129" s="60">
        <v>117</v>
      </c>
      <c r="B129" s="49" t="str">
        <f>IF(基礎データ!B125="","",VLOOKUP(A129,基礎データ!$A$9:$M$158,2,0))</f>
        <v/>
      </c>
      <c r="C129" s="49" t="str">
        <f>IF(基礎データ!B125="","",VLOOKUP(A129,基礎データ!$A$9:$M$158,3,0))</f>
        <v/>
      </c>
      <c r="D129" s="61" t="str">
        <f>IF(基礎データ!B125="","",VLOOKUP(A129,基礎データ!$A$9:$M$158,12,0))</f>
        <v/>
      </c>
    </row>
    <row r="130" spans="1:4">
      <c r="A130" s="60">
        <v>118</v>
      </c>
      <c r="B130" s="49" t="str">
        <f>IF(基礎データ!B126="","",VLOOKUP(A130,基礎データ!$A$9:$M$158,2,0))</f>
        <v/>
      </c>
      <c r="C130" s="49" t="str">
        <f>IF(基礎データ!B126="","",VLOOKUP(A130,基礎データ!$A$9:$M$158,3,0))</f>
        <v/>
      </c>
      <c r="D130" s="61" t="str">
        <f>IF(基礎データ!B126="","",VLOOKUP(A130,基礎データ!$A$9:$M$158,12,0))</f>
        <v/>
      </c>
    </row>
    <row r="131" spans="1:4">
      <c r="A131" s="60">
        <v>119</v>
      </c>
      <c r="B131" s="49" t="str">
        <f>IF(基礎データ!B127="","",VLOOKUP(A131,基礎データ!$A$9:$M$158,2,0))</f>
        <v/>
      </c>
      <c r="C131" s="49" t="str">
        <f>IF(基礎データ!B127="","",VLOOKUP(A131,基礎データ!$A$9:$M$158,3,0))</f>
        <v/>
      </c>
      <c r="D131" s="61" t="str">
        <f>IF(基礎データ!B127="","",VLOOKUP(A131,基礎データ!$A$9:$M$158,12,0))</f>
        <v/>
      </c>
    </row>
    <row r="132" spans="1:4">
      <c r="A132" s="60">
        <v>120</v>
      </c>
      <c r="B132" s="49" t="str">
        <f>IF(基礎データ!B128="","",VLOOKUP(A132,基礎データ!$A$9:$M$158,2,0))</f>
        <v/>
      </c>
      <c r="C132" s="49" t="str">
        <f>IF(基礎データ!B128="","",VLOOKUP(A132,基礎データ!$A$9:$M$158,3,0))</f>
        <v/>
      </c>
      <c r="D132" s="61" t="str">
        <f>IF(基礎データ!B128="","",VLOOKUP(A132,基礎データ!$A$9:$M$158,12,0))</f>
        <v/>
      </c>
    </row>
    <row r="133" spans="1:4">
      <c r="A133" s="60">
        <v>121</v>
      </c>
      <c r="B133" s="49" t="str">
        <f>IF(基礎データ!B129="","",VLOOKUP(A133,基礎データ!$A$9:$M$158,2,0))</f>
        <v/>
      </c>
      <c r="C133" s="49" t="str">
        <f>IF(基礎データ!B129="","",VLOOKUP(A133,基礎データ!$A$9:$M$158,3,0))</f>
        <v/>
      </c>
      <c r="D133" s="61" t="str">
        <f>IF(基礎データ!B129="","",VLOOKUP(A133,基礎データ!$A$9:$M$158,12,0))</f>
        <v/>
      </c>
    </row>
    <row r="134" spans="1:4">
      <c r="A134" s="60">
        <v>122</v>
      </c>
      <c r="B134" s="49" t="str">
        <f>IF(基礎データ!B130="","",VLOOKUP(A134,基礎データ!$A$9:$M$158,2,0))</f>
        <v/>
      </c>
      <c r="C134" s="49" t="str">
        <f>IF(基礎データ!B130="","",VLOOKUP(A134,基礎データ!$A$9:$M$158,3,0))</f>
        <v/>
      </c>
      <c r="D134" s="61" t="str">
        <f>IF(基礎データ!B130="","",VLOOKUP(A134,基礎データ!$A$9:$M$158,12,0))</f>
        <v/>
      </c>
    </row>
    <row r="135" spans="1:4">
      <c r="A135" s="60">
        <v>123</v>
      </c>
      <c r="B135" s="49" t="str">
        <f>IF(基礎データ!B131="","",VLOOKUP(A135,基礎データ!$A$9:$M$158,2,0))</f>
        <v/>
      </c>
      <c r="C135" s="49" t="str">
        <f>IF(基礎データ!B131="","",VLOOKUP(A135,基礎データ!$A$9:$M$158,3,0))</f>
        <v/>
      </c>
      <c r="D135" s="61" t="str">
        <f>IF(基礎データ!B131="","",VLOOKUP(A135,基礎データ!$A$9:$M$158,12,0))</f>
        <v/>
      </c>
    </row>
    <row r="136" spans="1:4">
      <c r="A136" s="60">
        <v>124</v>
      </c>
      <c r="B136" s="49" t="str">
        <f>IF(基礎データ!B132="","",VLOOKUP(A136,基礎データ!$A$9:$M$158,2,0))</f>
        <v/>
      </c>
      <c r="C136" s="49" t="str">
        <f>IF(基礎データ!B132="","",VLOOKUP(A136,基礎データ!$A$9:$M$158,3,0))</f>
        <v/>
      </c>
      <c r="D136" s="61" t="str">
        <f>IF(基礎データ!B132="","",VLOOKUP(A136,基礎データ!$A$9:$M$158,12,0))</f>
        <v/>
      </c>
    </row>
    <row r="137" spans="1:4">
      <c r="A137" s="60">
        <v>125</v>
      </c>
      <c r="B137" s="49" t="str">
        <f>IF(基礎データ!B133="","",VLOOKUP(A137,基礎データ!$A$9:$M$158,2,0))</f>
        <v/>
      </c>
      <c r="C137" s="49" t="str">
        <f>IF(基礎データ!B133="","",VLOOKUP(A137,基礎データ!$A$9:$M$158,3,0))</f>
        <v/>
      </c>
      <c r="D137" s="61" t="str">
        <f>IF(基礎データ!B133="","",VLOOKUP(A137,基礎データ!$A$9:$M$158,12,0))</f>
        <v/>
      </c>
    </row>
    <row r="138" spans="1:4">
      <c r="A138" s="60">
        <v>126</v>
      </c>
      <c r="B138" s="49" t="str">
        <f>IF(基礎データ!B134="","",VLOOKUP(A138,基礎データ!$A$9:$M$158,2,0))</f>
        <v/>
      </c>
      <c r="C138" s="49" t="str">
        <f>IF(基礎データ!B134="","",VLOOKUP(A138,基礎データ!$A$9:$M$158,3,0))</f>
        <v/>
      </c>
      <c r="D138" s="61" t="str">
        <f>IF(基礎データ!B134="","",VLOOKUP(A138,基礎データ!$A$9:$M$158,12,0))</f>
        <v/>
      </c>
    </row>
    <row r="139" spans="1:4">
      <c r="A139" s="60">
        <v>127</v>
      </c>
      <c r="B139" s="49" t="str">
        <f>IF(基礎データ!B135="","",VLOOKUP(A139,基礎データ!$A$9:$M$158,2,0))</f>
        <v/>
      </c>
      <c r="C139" s="49" t="str">
        <f>IF(基礎データ!B135="","",VLOOKUP(A139,基礎データ!$A$9:$M$158,3,0))</f>
        <v/>
      </c>
      <c r="D139" s="61" t="str">
        <f>IF(基礎データ!B135="","",VLOOKUP(A139,基礎データ!$A$9:$M$158,12,0))</f>
        <v/>
      </c>
    </row>
    <row r="140" spans="1:4">
      <c r="A140" s="60">
        <v>128</v>
      </c>
      <c r="B140" s="49" t="str">
        <f>IF(基礎データ!B136="","",VLOOKUP(A140,基礎データ!$A$9:$M$158,2,0))</f>
        <v/>
      </c>
      <c r="C140" s="49" t="str">
        <f>IF(基礎データ!B136="","",VLOOKUP(A140,基礎データ!$A$9:$M$158,3,0))</f>
        <v/>
      </c>
      <c r="D140" s="61" t="str">
        <f>IF(基礎データ!B136="","",VLOOKUP(A140,基礎データ!$A$9:$M$158,12,0))</f>
        <v/>
      </c>
    </row>
    <row r="141" spans="1:4">
      <c r="A141" s="60">
        <v>129</v>
      </c>
      <c r="B141" s="49" t="str">
        <f>IF(基礎データ!B137="","",VLOOKUP(A141,基礎データ!$A$9:$M$158,2,0))</f>
        <v/>
      </c>
      <c r="C141" s="49" t="str">
        <f>IF(基礎データ!B137="","",VLOOKUP(A141,基礎データ!$A$9:$M$158,3,0))</f>
        <v/>
      </c>
      <c r="D141" s="61" t="str">
        <f>IF(基礎データ!B137="","",VLOOKUP(A141,基礎データ!$A$9:$M$158,12,0))</f>
        <v/>
      </c>
    </row>
    <row r="142" spans="1:4">
      <c r="A142" s="60">
        <v>130</v>
      </c>
      <c r="B142" s="49" t="str">
        <f>IF(基礎データ!B138="","",VLOOKUP(A142,基礎データ!$A$9:$M$158,2,0))</f>
        <v/>
      </c>
      <c r="C142" s="49" t="str">
        <f>IF(基礎データ!B138="","",VLOOKUP(A142,基礎データ!$A$9:$M$158,3,0))</f>
        <v/>
      </c>
      <c r="D142" s="61" t="str">
        <f>IF(基礎データ!B138="","",VLOOKUP(A142,基礎データ!$A$9:$M$158,12,0))</f>
        <v/>
      </c>
    </row>
    <row r="143" spans="1:4">
      <c r="A143" s="60">
        <v>131</v>
      </c>
      <c r="B143" s="49" t="str">
        <f>IF(基礎データ!B139="","",VLOOKUP(A143,基礎データ!$A$9:$M$158,2,0))</f>
        <v/>
      </c>
      <c r="C143" s="49" t="str">
        <f>IF(基礎データ!B139="","",VLOOKUP(A143,基礎データ!$A$9:$M$158,3,0))</f>
        <v/>
      </c>
      <c r="D143" s="61" t="str">
        <f>IF(基礎データ!B139="","",VLOOKUP(A143,基礎データ!$A$9:$M$158,12,0))</f>
        <v/>
      </c>
    </row>
    <row r="144" spans="1:4">
      <c r="A144" s="60">
        <v>132</v>
      </c>
      <c r="B144" s="49" t="str">
        <f>IF(基礎データ!B140="","",VLOOKUP(A144,基礎データ!$A$9:$M$158,2,0))</f>
        <v/>
      </c>
      <c r="C144" s="49" t="str">
        <f>IF(基礎データ!B140="","",VLOOKUP(A144,基礎データ!$A$9:$M$158,3,0))</f>
        <v/>
      </c>
      <c r="D144" s="61" t="str">
        <f>IF(基礎データ!B140="","",VLOOKUP(A144,基礎データ!$A$9:$M$158,12,0))</f>
        <v/>
      </c>
    </row>
    <row r="145" spans="1:4">
      <c r="A145" s="60">
        <v>133</v>
      </c>
      <c r="B145" s="49" t="str">
        <f>IF(基礎データ!B141="","",VLOOKUP(A145,基礎データ!$A$9:$M$158,2,0))</f>
        <v/>
      </c>
      <c r="C145" s="49" t="str">
        <f>IF(基礎データ!B141="","",VLOOKUP(A145,基礎データ!$A$9:$M$158,3,0))</f>
        <v/>
      </c>
      <c r="D145" s="61" t="str">
        <f>IF(基礎データ!B141="","",VLOOKUP(A145,基礎データ!$A$9:$M$158,12,0))</f>
        <v/>
      </c>
    </row>
    <row r="146" spans="1:4">
      <c r="A146" s="60">
        <v>134</v>
      </c>
      <c r="B146" s="49" t="str">
        <f>IF(基礎データ!B142="","",VLOOKUP(A146,基礎データ!$A$9:$M$158,2,0))</f>
        <v/>
      </c>
      <c r="C146" s="49" t="str">
        <f>IF(基礎データ!B142="","",VLOOKUP(A146,基礎データ!$A$9:$M$158,3,0))</f>
        <v/>
      </c>
      <c r="D146" s="61" t="str">
        <f>IF(基礎データ!B142="","",VLOOKUP(A146,基礎データ!$A$9:$M$158,12,0))</f>
        <v/>
      </c>
    </row>
    <row r="147" spans="1:4">
      <c r="A147" s="60">
        <v>135</v>
      </c>
      <c r="B147" s="49" t="str">
        <f>IF(基礎データ!B143="","",VLOOKUP(A147,基礎データ!$A$9:$M$158,2,0))</f>
        <v/>
      </c>
      <c r="C147" s="49" t="str">
        <f>IF(基礎データ!B143="","",VLOOKUP(A147,基礎データ!$A$9:$M$158,3,0))</f>
        <v/>
      </c>
      <c r="D147" s="61" t="str">
        <f>IF(基礎データ!B143="","",VLOOKUP(A147,基礎データ!$A$9:$M$158,12,0))</f>
        <v/>
      </c>
    </row>
    <row r="148" spans="1:4">
      <c r="A148" s="60">
        <v>136</v>
      </c>
      <c r="B148" s="49" t="str">
        <f>IF(基礎データ!B144="","",VLOOKUP(A148,基礎データ!$A$9:$M$158,2,0))</f>
        <v/>
      </c>
      <c r="C148" s="49" t="str">
        <f>IF(基礎データ!B144="","",VLOOKUP(A148,基礎データ!$A$9:$M$158,3,0))</f>
        <v/>
      </c>
      <c r="D148" s="61" t="str">
        <f>IF(基礎データ!B144="","",VLOOKUP(A148,基礎データ!$A$9:$M$158,12,0))</f>
        <v/>
      </c>
    </row>
    <row r="149" spans="1:4">
      <c r="A149" s="60">
        <v>137</v>
      </c>
      <c r="B149" s="49" t="str">
        <f>IF(基礎データ!B145="","",VLOOKUP(A149,基礎データ!$A$9:$M$158,2,0))</f>
        <v/>
      </c>
      <c r="C149" s="49" t="str">
        <f>IF(基礎データ!B145="","",VLOOKUP(A149,基礎データ!$A$9:$M$158,3,0))</f>
        <v/>
      </c>
      <c r="D149" s="61" t="str">
        <f>IF(基礎データ!B145="","",VLOOKUP(A149,基礎データ!$A$9:$M$158,12,0))</f>
        <v/>
      </c>
    </row>
    <row r="150" spans="1:4">
      <c r="A150" s="60">
        <v>138</v>
      </c>
      <c r="B150" s="49" t="str">
        <f>IF(基礎データ!B146="","",VLOOKUP(A150,基礎データ!$A$9:$M$158,2,0))</f>
        <v/>
      </c>
      <c r="C150" s="49" t="str">
        <f>IF(基礎データ!B146="","",VLOOKUP(A150,基礎データ!$A$9:$M$158,3,0))</f>
        <v/>
      </c>
      <c r="D150" s="61" t="str">
        <f>IF(基礎データ!B146="","",VLOOKUP(A150,基礎データ!$A$9:$M$158,12,0))</f>
        <v/>
      </c>
    </row>
    <row r="151" spans="1:4">
      <c r="A151" s="60">
        <v>139</v>
      </c>
      <c r="B151" s="49" t="str">
        <f>IF(基礎データ!B147="","",VLOOKUP(A151,基礎データ!$A$9:$M$158,2,0))</f>
        <v/>
      </c>
      <c r="C151" s="49" t="str">
        <f>IF(基礎データ!B147="","",VLOOKUP(A151,基礎データ!$A$9:$M$158,3,0))</f>
        <v/>
      </c>
      <c r="D151" s="61" t="str">
        <f>IF(基礎データ!B147="","",VLOOKUP(A151,基礎データ!$A$9:$M$158,12,0))</f>
        <v/>
      </c>
    </row>
    <row r="152" spans="1:4">
      <c r="A152" s="60">
        <v>140</v>
      </c>
      <c r="B152" s="49" t="str">
        <f>IF(基礎データ!B148="","",VLOOKUP(A152,基礎データ!$A$9:$M$158,2,0))</f>
        <v/>
      </c>
      <c r="C152" s="49" t="str">
        <f>IF(基礎データ!B148="","",VLOOKUP(A152,基礎データ!$A$9:$M$158,3,0))</f>
        <v/>
      </c>
      <c r="D152" s="61" t="str">
        <f>IF(基礎データ!B148="","",VLOOKUP(A152,基礎データ!$A$9:$M$158,12,0))</f>
        <v/>
      </c>
    </row>
    <row r="153" spans="1:4">
      <c r="A153" s="60">
        <v>141</v>
      </c>
      <c r="B153" s="49" t="str">
        <f>IF(基礎データ!B149="","",VLOOKUP(A153,基礎データ!$A$9:$M$158,2,0))</f>
        <v/>
      </c>
      <c r="C153" s="49" t="str">
        <f>IF(基礎データ!B149="","",VLOOKUP(A153,基礎データ!$A$9:$M$158,3,0))</f>
        <v/>
      </c>
      <c r="D153" s="61" t="str">
        <f>IF(基礎データ!B149="","",VLOOKUP(A153,基礎データ!$A$9:$M$158,12,0))</f>
        <v/>
      </c>
    </row>
    <row r="154" spans="1:4">
      <c r="A154" s="60">
        <v>142</v>
      </c>
      <c r="B154" s="49" t="str">
        <f>IF(基礎データ!B150="","",VLOOKUP(A154,基礎データ!$A$9:$M$158,2,0))</f>
        <v/>
      </c>
      <c r="C154" s="49" t="str">
        <f>IF(基礎データ!B150="","",VLOOKUP(A154,基礎データ!$A$9:$M$158,3,0))</f>
        <v/>
      </c>
      <c r="D154" s="61" t="str">
        <f>IF(基礎データ!B150="","",VLOOKUP(A154,基礎データ!$A$9:$M$158,12,0))</f>
        <v/>
      </c>
    </row>
    <row r="155" spans="1:4">
      <c r="A155" s="60">
        <v>143</v>
      </c>
      <c r="B155" s="49" t="str">
        <f>IF(基礎データ!B151="","",VLOOKUP(A155,基礎データ!$A$9:$M$158,2,0))</f>
        <v/>
      </c>
      <c r="C155" s="49" t="str">
        <f>IF(基礎データ!B151="","",VLOOKUP(A155,基礎データ!$A$9:$M$158,3,0))</f>
        <v/>
      </c>
      <c r="D155" s="61" t="str">
        <f>IF(基礎データ!B151="","",VLOOKUP(A155,基礎データ!$A$9:$M$158,12,0))</f>
        <v/>
      </c>
    </row>
    <row r="156" spans="1:4">
      <c r="A156" s="60">
        <v>144</v>
      </c>
      <c r="B156" s="49" t="str">
        <f>IF(基礎データ!B152="","",VLOOKUP(A156,基礎データ!$A$9:$M$158,2,0))</f>
        <v/>
      </c>
      <c r="C156" s="49" t="str">
        <f>IF(基礎データ!B152="","",VLOOKUP(A156,基礎データ!$A$9:$M$158,3,0))</f>
        <v/>
      </c>
      <c r="D156" s="61" t="str">
        <f>IF(基礎データ!B152="","",VLOOKUP(A156,基礎データ!$A$9:$M$158,12,0))</f>
        <v/>
      </c>
    </row>
    <row r="157" spans="1:4">
      <c r="A157" s="60">
        <v>145</v>
      </c>
      <c r="B157" s="49" t="str">
        <f>IF(基礎データ!B153="","",VLOOKUP(A157,基礎データ!$A$9:$M$158,2,0))</f>
        <v/>
      </c>
      <c r="C157" s="49" t="str">
        <f>IF(基礎データ!B153="","",VLOOKUP(A157,基礎データ!$A$9:$M$158,3,0))</f>
        <v/>
      </c>
      <c r="D157" s="61" t="str">
        <f>IF(基礎データ!B153="","",VLOOKUP(A157,基礎データ!$A$9:$M$158,12,0))</f>
        <v/>
      </c>
    </row>
    <row r="158" spans="1:4">
      <c r="A158" s="60">
        <v>146</v>
      </c>
      <c r="B158" s="49" t="str">
        <f>IF(基礎データ!B154="","",VLOOKUP(A158,基礎データ!$A$9:$M$158,2,0))</f>
        <v/>
      </c>
      <c r="C158" s="49" t="str">
        <f>IF(基礎データ!B154="","",VLOOKUP(A158,基礎データ!$A$9:$M$158,3,0))</f>
        <v/>
      </c>
      <c r="D158" s="61" t="str">
        <f>IF(基礎データ!B154="","",VLOOKUP(A158,基礎データ!$A$9:$M$158,12,0))</f>
        <v/>
      </c>
    </row>
    <row r="159" spans="1:4">
      <c r="A159" s="60">
        <v>147</v>
      </c>
      <c r="B159" s="49" t="str">
        <f>IF(基礎データ!B155="","",VLOOKUP(A159,基礎データ!$A$9:$M$158,2,0))</f>
        <v/>
      </c>
      <c r="C159" s="49" t="str">
        <f>IF(基礎データ!B155="","",VLOOKUP(A159,基礎データ!$A$9:$M$158,3,0))</f>
        <v/>
      </c>
      <c r="D159" s="61" t="str">
        <f>IF(基礎データ!B155="","",VLOOKUP(A159,基礎データ!$A$9:$M$158,12,0))</f>
        <v/>
      </c>
    </row>
    <row r="160" spans="1:4">
      <c r="A160" s="60">
        <v>148</v>
      </c>
      <c r="B160" s="49" t="str">
        <f>IF(基礎データ!B156="","",VLOOKUP(A160,基礎データ!$A$9:$M$158,2,0))</f>
        <v/>
      </c>
      <c r="C160" s="49" t="str">
        <f>IF(基礎データ!B156="","",VLOOKUP(A160,基礎データ!$A$9:$M$158,3,0))</f>
        <v/>
      </c>
      <c r="D160" s="61" t="str">
        <f>IF(基礎データ!B156="","",VLOOKUP(A160,基礎データ!$A$9:$M$158,12,0))</f>
        <v/>
      </c>
    </row>
    <row r="161" spans="1:4">
      <c r="A161" s="60">
        <v>149</v>
      </c>
      <c r="B161" s="49" t="str">
        <f>IF(基礎データ!B157="","",VLOOKUP(A161,基礎データ!$A$9:$M$158,2,0))</f>
        <v/>
      </c>
      <c r="C161" s="49" t="str">
        <f>IF(基礎データ!B157="","",VLOOKUP(A161,基礎データ!$A$9:$M$158,3,0))</f>
        <v/>
      </c>
      <c r="D161" s="61" t="str">
        <f>IF(基礎データ!B157="","",VLOOKUP(A161,基礎データ!$A$9:$M$158,12,0))</f>
        <v/>
      </c>
    </row>
    <row r="162" spans="1:4" ht="13.8" thickBot="1">
      <c r="A162" s="62">
        <v>150</v>
      </c>
      <c r="B162" s="63" t="str">
        <f>IF(基礎データ!B158="","",VLOOKUP(A162,基礎データ!$A$9:$M$158,2,0))</f>
        <v/>
      </c>
      <c r="C162" s="63" t="str">
        <f>IF(基礎データ!B158="","",VLOOKUP(A162,基礎データ!$A$9:$M$158,3,0))</f>
        <v/>
      </c>
      <c r="D162" s="64" t="str">
        <f>IF(基礎データ!B158="","",VLOOKUP(A162,基礎データ!$A$9:$M$158,12,0))</f>
        <v/>
      </c>
    </row>
  </sheetData>
  <mergeCells count="3">
    <mergeCell ref="B1:H1"/>
    <mergeCell ref="A2:B2"/>
    <mergeCell ref="C2:E2"/>
  </mergeCells>
  <phoneticPr fontId="1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1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野球ネットデータ</vt:lpstr>
      <vt:lpstr>基礎データ</vt:lpstr>
      <vt:lpstr>部員登録</vt:lpstr>
      <vt:lpstr>選手資格証明書</vt:lpstr>
      <vt:lpstr>春季選手登録</vt:lpstr>
      <vt:lpstr>秋季選手登録</vt:lpstr>
      <vt:lpstr>選手権登録変更</vt:lpstr>
      <vt:lpstr>春・秋登録変更</vt:lpstr>
      <vt:lpstr>抹消・追加</vt:lpstr>
      <vt:lpstr>行事報告書</vt:lpstr>
      <vt:lpstr>報道提出用</vt:lpstr>
      <vt:lpstr>基礎データ!Print_Area</vt:lpstr>
      <vt:lpstr>行事報告書!Print_Area</vt:lpstr>
      <vt:lpstr>秋季選手登録!Print_Area</vt:lpstr>
      <vt:lpstr>春・秋登録変更!Print_Area</vt:lpstr>
      <vt:lpstr>春季選手登録!Print_Area</vt:lpstr>
      <vt:lpstr>選手権登録変更!Print_Area</vt:lpstr>
      <vt:lpstr>選手資格証明書!Print_Area</vt:lpstr>
      <vt:lpstr>部員登録!Print_Area</vt:lpstr>
      <vt:lpstr>報道提出用!Print_Area</vt:lpstr>
      <vt:lpstr>抹消・追加!Print_Area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利根商業高等学校</dc:creator>
  <cp:lastModifiedBy>Administrator</cp:lastModifiedBy>
  <cp:lastPrinted>2020-02-06T01:47:16Z</cp:lastPrinted>
  <dcterms:created xsi:type="dcterms:W3CDTF">1999-04-01T00:42:33Z</dcterms:created>
  <dcterms:modified xsi:type="dcterms:W3CDTF">2024-02-29T04:06:36Z</dcterms:modified>
</cp:coreProperties>
</file>